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dmin\Desktop\BIDit\SP_NADA_NICL_20241024\SP_NADA_NICL_final\ČASŤ B - Zmluvné podmienky\B1_Zmluva o Dielo\Príloha č. 1 - Špecifikácia Diela\"/>
    </mc:Choice>
  </mc:AlternateContent>
  <bookViews>
    <workbookView xWindow="0" yWindow="0" windowWidth="24000" windowHeight="9630"/>
  </bookViews>
  <sheets>
    <sheet name="KATALOG_POZIADAVKY" sheetId="1" r:id="rId1"/>
  </sheets>
  <externalReferences>
    <externalReference r:id="rId2"/>
    <externalReference r:id="rId3"/>
  </externalReferences>
  <definedNames>
    <definedName name="_xlnm._FilterDatabase" localSheetId="0" hidden="1">KATALOG_POZIADAVKY!$A$2:$AE$548</definedName>
    <definedName name="Inkrement">[1]INKREMENTY!$A$2:$A$21</definedName>
    <definedName name="MODULY">[1]MODULY_CBA!$B$3:$B$23</definedName>
    <definedName name="Moduly_2">[1]MODULY_CBA!$B$3:$B$21</definedName>
    <definedName name="PF">[2]CISELNIK!$A$2:$A$6</definedName>
    <definedName name="Poziadavky">[2]CISELNIK!$B$2:$B$4</definedName>
    <definedName name="Pozicia">[1]EXTERNE_POZICIE!$Q$4:$Q$15</definedName>
    <definedName name="PozicieKomplet">[1]EXTERNE_POZICIE!$Q$4:$Q$27</definedName>
    <definedName name="Subjekt">[1]Ciselnik!$A$2:$A$9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548" i="1" l="1"/>
  <c r="Q547" i="1"/>
  <c r="Q546" i="1"/>
  <c r="Q545" i="1"/>
  <c r="Q544" i="1"/>
  <c r="Q543" i="1"/>
  <c r="Q542" i="1"/>
  <c r="Q541" i="1"/>
  <c r="Q540" i="1"/>
  <c r="Q539" i="1"/>
  <c r="Q538" i="1"/>
  <c r="Q537" i="1"/>
  <c r="Q536" i="1"/>
  <c r="Q535" i="1"/>
  <c r="Q534" i="1"/>
  <c r="Q533" i="1"/>
  <c r="Q532" i="1"/>
  <c r="Q531" i="1"/>
  <c r="Q530" i="1"/>
  <c r="Q529" i="1"/>
  <c r="Q528" i="1"/>
  <c r="Q527" i="1"/>
  <c r="Q526" i="1"/>
  <c r="Q525" i="1"/>
  <c r="Q524" i="1"/>
  <c r="Q523" i="1"/>
  <c r="Q522" i="1"/>
  <c r="Q521" i="1"/>
  <c r="Q520" i="1"/>
  <c r="Q519" i="1"/>
  <c r="Q518" i="1"/>
  <c r="Q517" i="1"/>
  <c r="Q516" i="1"/>
  <c r="Q515" i="1"/>
  <c r="Q514" i="1"/>
  <c r="Q513" i="1"/>
  <c r="Q512" i="1"/>
  <c r="Q511" i="1"/>
  <c r="Q510" i="1"/>
  <c r="Q509" i="1"/>
  <c r="Q508" i="1"/>
  <c r="Q507" i="1"/>
  <c r="Q506" i="1"/>
  <c r="Q505" i="1"/>
  <c r="Q504" i="1"/>
  <c r="Q503" i="1"/>
  <c r="Q502" i="1"/>
  <c r="Q501" i="1"/>
  <c r="Q500" i="1"/>
  <c r="Q499" i="1"/>
  <c r="Q498" i="1"/>
  <c r="Q497" i="1"/>
  <c r="Q496" i="1"/>
  <c r="Q495" i="1"/>
  <c r="Q494" i="1"/>
  <c r="Q493" i="1"/>
  <c r="Q492" i="1"/>
  <c r="Q491" i="1"/>
  <c r="Q490" i="1"/>
  <c r="Q489" i="1"/>
  <c r="Q488" i="1"/>
  <c r="Q487" i="1"/>
  <c r="Q486" i="1"/>
  <c r="Q485" i="1"/>
  <c r="Q484" i="1"/>
  <c r="Q483" i="1"/>
  <c r="Q482" i="1"/>
  <c r="Q481" i="1"/>
  <c r="Q480" i="1"/>
  <c r="Q479" i="1"/>
  <c r="Q478" i="1"/>
  <c r="Q477" i="1"/>
  <c r="Q476" i="1"/>
  <c r="Q475" i="1"/>
  <c r="Q474" i="1"/>
  <c r="Q473" i="1"/>
  <c r="Q472" i="1"/>
  <c r="Q471" i="1"/>
  <c r="Q470" i="1"/>
  <c r="Q469" i="1"/>
  <c r="Q468" i="1"/>
  <c r="Q467" i="1"/>
  <c r="Q466" i="1"/>
  <c r="Q465" i="1"/>
  <c r="Q464" i="1"/>
  <c r="Q463" i="1"/>
  <c r="Q462" i="1"/>
  <c r="Q461" i="1"/>
  <c r="Q460" i="1"/>
  <c r="Q459" i="1"/>
  <c r="Q458" i="1"/>
  <c r="Q457" i="1"/>
  <c r="Q456" i="1"/>
  <c r="Q455" i="1"/>
  <c r="Q454" i="1"/>
  <c r="Q453" i="1"/>
  <c r="Q452" i="1"/>
  <c r="Q451" i="1"/>
  <c r="Q450" i="1"/>
  <c r="Q449" i="1"/>
  <c r="Q448" i="1"/>
  <c r="Q447" i="1"/>
  <c r="Q446" i="1"/>
  <c r="Q445" i="1"/>
  <c r="Q444" i="1"/>
  <c r="Q443" i="1"/>
  <c r="Q442" i="1"/>
  <c r="Q441" i="1"/>
  <c r="Q440" i="1"/>
  <c r="Q439" i="1"/>
  <c r="Q438" i="1"/>
  <c r="Q437" i="1"/>
  <c r="Q436" i="1"/>
  <c r="Q435" i="1"/>
  <c r="Q434" i="1"/>
  <c r="Q433" i="1"/>
  <c r="Q432" i="1"/>
  <c r="Q431" i="1"/>
  <c r="Q430" i="1"/>
  <c r="Q429" i="1"/>
  <c r="Q428" i="1"/>
  <c r="Q427" i="1"/>
  <c r="Q426" i="1"/>
  <c r="Q425" i="1"/>
  <c r="Q424" i="1"/>
  <c r="Q423" i="1"/>
  <c r="Q422" i="1"/>
  <c r="Q421" i="1"/>
  <c r="Q420" i="1"/>
  <c r="Q419" i="1"/>
  <c r="Q418" i="1"/>
  <c r="Q417" i="1"/>
  <c r="Q416" i="1"/>
  <c r="Q415" i="1"/>
  <c r="Q414" i="1"/>
  <c r="Q413" i="1"/>
  <c r="Q412" i="1"/>
  <c r="Q411" i="1"/>
  <c r="Q410" i="1"/>
  <c r="Q409" i="1"/>
  <c r="Q408" i="1"/>
  <c r="Q407" i="1"/>
  <c r="Q406" i="1"/>
  <c r="Q405" i="1"/>
  <c r="Q404" i="1"/>
  <c r="Q403" i="1"/>
  <c r="Q402" i="1"/>
  <c r="Q401" i="1"/>
  <c r="Q400" i="1"/>
  <c r="Q399" i="1"/>
  <c r="Q398" i="1"/>
  <c r="Q397" i="1"/>
  <c r="Q396" i="1"/>
  <c r="Q395" i="1"/>
  <c r="Q394" i="1"/>
  <c r="Q393" i="1"/>
  <c r="Q392" i="1"/>
  <c r="Q391" i="1"/>
  <c r="Q390" i="1"/>
  <c r="Q389" i="1"/>
  <c r="Q388" i="1"/>
  <c r="Q387" i="1"/>
  <c r="Q386" i="1"/>
  <c r="Q385" i="1"/>
  <c r="Q384" i="1"/>
  <c r="Q383" i="1"/>
  <c r="Q382" i="1"/>
  <c r="Q381" i="1"/>
  <c r="Q380" i="1"/>
  <c r="Q379" i="1"/>
  <c r="Q378" i="1"/>
  <c r="Q377" i="1"/>
  <c r="Q376" i="1"/>
  <c r="Q375" i="1"/>
  <c r="Q374" i="1"/>
  <c r="Q373" i="1"/>
  <c r="Q372" i="1"/>
  <c r="Q371" i="1"/>
  <c r="Q370" i="1"/>
  <c r="Q369" i="1"/>
  <c r="Q368" i="1"/>
  <c r="Q367" i="1"/>
  <c r="Q366" i="1"/>
  <c r="Q365" i="1"/>
  <c r="Q364" i="1"/>
  <c r="Q363" i="1"/>
  <c r="Q362" i="1"/>
  <c r="Q361" i="1"/>
  <c r="Q360" i="1"/>
  <c r="Q359" i="1"/>
  <c r="Q358" i="1"/>
  <c r="Q357" i="1"/>
  <c r="Q356" i="1"/>
  <c r="Q355" i="1"/>
  <c r="Q354" i="1"/>
  <c r="Q353" i="1"/>
  <c r="Q352" i="1"/>
  <c r="Q351" i="1"/>
  <c r="Q350" i="1"/>
  <c r="Q349" i="1"/>
  <c r="Q348" i="1"/>
  <c r="Q347" i="1"/>
  <c r="Q346" i="1"/>
  <c r="Q345" i="1"/>
  <c r="Q344" i="1"/>
  <c r="Q343" i="1"/>
  <c r="Q342" i="1"/>
  <c r="Q341" i="1"/>
  <c r="Q340" i="1"/>
  <c r="Q339" i="1"/>
  <c r="Q338" i="1"/>
  <c r="Q337" i="1"/>
  <c r="Q336" i="1"/>
  <c r="Q335" i="1"/>
  <c r="Q334" i="1"/>
  <c r="Q333" i="1"/>
  <c r="Q332" i="1"/>
  <c r="N332" i="1"/>
  <c r="M332" i="1"/>
  <c r="L332" i="1"/>
  <c r="K332" i="1"/>
  <c r="O332" i="1" s="1"/>
  <c r="P332" i="1" s="1"/>
  <c r="Q331" i="1"/>
  <c r="N331" i="1"/>
  <c r="M331" i="1"/>
  <c r="L331" i="1"/>
  <c r="K331" i="1"/>
  <c r="Q330" i="1"/>
  <c r="N330" i="1"/>
  <c r="M330" i="1"/>
  <c r="L330" i="1"/>
  <c r="O330" i="1" s="1"/>
  <c r="P330" i="1" s="1"/>
  <c r="K330" i="1"/>
  <c r="Q329" i="1"/>
  <c r="N329" i="1"/>
  <c r="M329" i="1"/>
  <c r="L329" i="1"/>
  <c r="O329" i="1" s="1"/>
  <c r="P329" i="1" s="1"/>
  <c r="K329" i="1"/>
  <c r="Q328" i="1"/>
  <c r="N328" i="1"/>
  <c r="M328" i="1"/>
  <c r="L328" i="1"/>
  <c r="K328" i="1"/>
  <c r="O328" i="1" s="1"/>
  <c r="P328" i="1" s="1"/>
  <c r="Q327" i="1"/>
  <c r="O327" i="1"/>
  <c r="P327" i="1" s="1"/>
  <c r="N327" i="1"/>
  <c r="M327" i="1"/>
  <c r="L327" i="1"/>
  <c r="K327" i="1"/>
  <c r="Q326" i="1"/>
  <c r="O326" i="1"/>
  <c r="P326" i="1" s="1"/>
  <c r="N326" i="1"/>
  <c r="M326" i="1"/>
  <c r="L326" i="1"/>
  <c r="K326" i="1"/>
  <c r="Q325" i="1"/>
  <c r="N325" i="1"/>
  <c r="M325" i="1"/>
  <c r="L325" i="1"/>
  <c r="O325" i="1" s="1"/>
  <c r="P325" i="1" s="1"/>
  <c r="K325" i="1"/>
  <c r="Q324" i="1"/>
  <c r="O324" i="1"/>
  <c r="P324" i="1" s="1"/>
  <c r="N324" i="1"/>
  <c r="M324" i="1"/>
  <c r="L324" i="1"/>
  <c r="K324" i="1"/>
  <c r="Q323" i="1"/>
  <c r="N323" i="1"/>
  <c r="M323" i="1"/>
  <c r="L323" i="1"/>
  <c r="K323" i="1"/>
  <c r="O323" i="1" s="1"/>
  <c r="P323" i="1" s="1"/>
  <c r="Q322" i="1"/>
  <c r="N322" i="1"/>
  <c r="M322" i="1"/>
  <c r="L322" i="1"/>
  <c r="K322" i="1"/>
  <c r="Q321" i="1"/>
  <c r="N321" i="1"/>
  <c r="M321" i="1"/>
  <c r="L321" i="1"/>
  <c r="K321" i="1"/>
  <c r="O321" i="1" s="1"/>
  <c r="P321" i="1" s="1"/>
  <c r="Q320" i="1"/>
  <c r="N320" i="1"/>
  <c r="M320" i="1"/>
  <c r="L320" i="1"/>
  <c r="K320" i="1"/>
  <c r="O320" i="1" s="1"/>
  <c r="P320" i="1" s="1"/>
  <c r="Q319" i="1"/>
  <c r="O319" i="1"/>
  <c r="P319" i="1" s="1"/>
  <c r="N319" i="1"/>
  <c r="M319" i="1"/>
  <c r="L319" i="1"/>
  <c r="K319" i="1"/>
  <c r="Q318" i="1"/>
  <c r="N318" i="1"/>
  <c r="O318" i="1" s="1"/>
  <c r="P318" i="1" s="1"/>
  <c r="M318" i="1"/>
  <c r="L318" i="1"/>
  <c r="K318" i="1"/>
  <c r="Q317" i="1"/>
  <c r="N317" i="1"/>
  <c r="M317" i="1"/>
  <c r="L317" i="1"/>
  <c r="K317" i="1"/>
  <c r="Q316" i="1"/>
  <c r="N316" i="1"/>
  <c r="M316" i="1"/>
  <c r="L316" i="1"/>
  <c r="K316" i="1"/>
  <c r="O316" i="1" s="1"/>
  <c r="P316" i="1" s="1"/>
  <c r="Q315" i="1"/>
  <c r="N315" i="1"/>
  <c r="M315" i="1"/>
  <c r="L315" i="1"/>
  <c r="K315" i="1"/>
  <c r="Q314" i="1"/>
  <c r="N314" i="1"/>
  <c r="M314" i="1"/>
  <c r="L314" i="1"/>
  <c r="K314" i="1"/>
  <c r="O314" i="1" s="1"/>
  <c r="P314" i="1" s="1"/>
  <c r="Q313" i="1"/>
  <c r="N313" i="1"/>
  <c r="M313" i="1"/>
  <c r="L313" i="1"/>
  <c r="O313" i="1" s="1"/>
  <c r="P313" i="1" s="1"/>
  <c r="K313" i="1"/>
  <c r="Q312" i="1"/>
  <c r="P312" i="1"/>
  <c r="N312" i="1"/>
  <c r="M312" i="1"/>
  <c r="L312" i="1"/>
  <c r="O312" i="1" s="1"/>
  <c r="K312" i="1"/>
  <c r="Q311" i="1"/>
  <c r="O311" i="1"/>
  <c r="P311" i="1" s="1"/>
  <c r="N311" i="1"/>
  <c r="M311" i="1"/>
  <c r="L311" i="1"/>
  <c r="K311" i="1"/>
  <c r="Q310" i="1"/>
  <c r="N310" i="1"/>
  <c r="O310" i="1" s="1"/>
  <c r="P310" i="1" s="1"/>
  <c r="M310" i="1"/>
  <c r="L310" i="1"/>
  <c r="K310" i="1"/>
  <c r="Q309" i="1"/>
  <c r="N309" i="1"/>
  <c r="M309" i="1"/>
  <c r="O309" i="1" s="1"/>
  <c r="P309" i="1" s="1"/>
  <c r="L309" i="1"/>
  <c r="K309" i="1"/>
  <c r="Q308" i="1"/>
  <c r="O308" i="1"/>
  <c r="P308" i="1" s="1"/>
  <c r="N308" i="1"/>
  <c r="M308" i="1"/>
  <c r="L308" i="1"/>
  <c r="K308" i="1"/>
  <c r="Q307" i="1"/>
  <c r="N307" i="1"/>
  <c r="M307" i="1"/>
  <c r="L307" i="1"/>
  <c r="K307" i="1"/>
  <c r="O307" i="1" s="1"/>
  <c r="P307" i="1" s="1"/>
  <c r="Q306" i="1"/>
  <c r="N306" i="1"/>
  <c r="M306" i="1"/>
  <c r="L306" i="1"/>
  <c r="K306" i="1"/>
  <c r="Q305" i="1"/>
  <c r="N305" i="1"/>
  <c r="M305" i="1"/>
  <c r="L305" i="1"/>
  <c r="K305" i="1"/>
  <c r="O305" i="1" s="1"/>
  <c r="P305" i="1" s="1"/>
  <c r="Q304" i="1"/>
  <c r="P304" i="1"/>
  <c r="N304" i="1"/>
  <c r="M304" i="1"/>
  <c r="L304" i="1"/>
  <c r="K304" i="1"/>
  <c r="O304" i="1" s="1"/>
  <c r="Q303" i="1"/>
  <c r="P303" i="1"/>
  <c r="O303" i="1"/>
  <c r="N303" i="1"/>
  <c r="M303" i="1"/>
  <c r="L303" i="1"/>
  <c r="K303" i="1"/>
  <c r="Q302" i="1"/>
  <c r="N302" i="1"/>
  <c r="O302" i="1" s="1"/>
  <c r="P302" i="1" s="1"/>
  <c r="M302" i="1"/>
  <c r="L302" i="1"/>
  <c r="K302" i="1"/>
  <c r="Q301" i="1"/>
  <c r="N301" i="1"/>
  <c r="M301" i="1"/>
  <c r="O301" i="1" s="1"/>
  <c r="P301" i="1" s="1"/>
  <c r="L301" i="1"/>
  <c r="K301" i="1"/>
  <c r="Q300" i="1"/>
  <c r="N300" i="1"/>
  <c r="M300" i="1"/>
  <c r="L300" i="1"/>
  <c r="K300" i="1"/>
  <c r="O300" i="1" s="1"/>
  <c r="P300" i="1" s="1"/>
  <c r="Q299" i="1"/>
  <c r="N299" i="1"/>
  <c r="M299" i="1"/>
  <c r="L299" i="1"/>
  <c r="K299" i="1"/>
  <c r="J299" i="1"/>
  <c r="Q298" i="1"/>
  <c r="N298" i="1"/>
  <c r="M298" i="1"/>
  <c r="L298" i="1"/>
  <c r="K298" i="1"/>
  <c r="J298" i="1"/>
  <c r="Q297" i="1"/>
  <c r="N297" i="1"/>
  <c r="M297" i="1"/>
  <c r="L297" i="1"/>
  <c r="K297" i="1"/>
  <c r="J297" i="1"/>
  <c r="Q296" i="1"/>
  <c r="N296" i="1"/>
  <c r="M296" i="1"/>
  <c r="L296" i="1"/>
  <c r="K296" i="1"/>
  <c r="J296" i="1"/>
  <c r="Q295" i="1"/>
  <c r="N295" i="1"/>
  <c r="M295" i="1"/>
  <c r="L295" i="1"/>
  <c r="K295" i="1"/>
  <c r="O295" i="1" s="1"/>
  <c r="P295" i="1" s="1"/>
  <c r="J295" i="1"/>
  <c r="Q294" i="1"/>
  <c r="N294" i="1"/>
  <c r="M294" i="1"/>
  <c r="L294" i="1"/>
  <c r="K294" i="1"/>
  <c r="J294" i="1"/>
  <c r="Q293" i="1"/>
  <c r="N293" i="1"/>
  <c r="M293" i="1"/>
  <c r="L293" i="1"/>
  <c r="K293" i="1"/>
  <c r="J293" i="1"/>
  <c r="Q292" i="1"/>
  <c r="N292" i="1"/>
  <c r="M292" i="1"/>
  <c r="L292" i="1"/>
  <c r="K292" i="1"/>
  <c r="J292" i="1"/>
  <c r="Q291" i="1"/>
  <c r="N291" i="1"/>
  <c r="M291" i="1"/>
  <c r="L291" i="1"/>
  <c r="K291" i="1"/>
  <c r="J291" i="1"/>
  <c r="Q290" i="1"/>
  <c r="N290" i="1"/>
  <c r="M290" i="1"/>
  <c r="L290" i="1"/>
  <c r="K290" i="1"/>
  <c r="O290" i="1" s="1"/>
  <c r="P290" i="1" s="1"/>
  <c r="J290" i="1"/>
  <c r="Q289" i="1"/>
  <c r="N289" i="1"/>
  <c r="M289" i="1"/>
  <c r="L289" i="1"/>
  <c r="K289" i="1"/>
  <c r="J289" i="1"/>
  <c r="Q288" i="1"/>
  <c r="N288" i="1"/>
  <c r="M288" i="1"/>
  <c r="L288" i="1"/>
  <c r="K288" i="1"/>
  <c r="J288" i="1"/>
  <c r="Q287" i="1"/>
  <c r="N287" i="1"/>
  <c r="M287" i="1"/>
  <c r="L287" i="1"/>
  <c r="K287" i="1"/>
  <c r="J287" i="1"/>
  <c r="Q286" i="1"/>
  <c r="N286" i="1"/>
  <c r="M286" i="1"/>
  <c r="L286" i="1"/>
  <c r="K286" i="1"/>
  <c r="J286" i="1"/>
  <c r="Q285" i="1"/>
  <c r="N285" i="1"/>
  <c r="M285" i="1"/>
  <c r="L285" i="1"/>
  <c r="K285" i="1"/>
  <c r="O285" i="1" s="1"/>
  <c r="P285" i="1" s="1"/>
  <c r="J285" i="1"/>
  <c r="Q284" i="1"/>
  <c r="N284" i="1"/>
  <c r="M284" i="1"/>
  <c r="L284" i="1"/>
  <c r="K284" i="1"/>
  <c r="J284" i="1"/>
  <c r="Q283" i="1"/>
  <c r="N283" i="1"/>
  <c r="M283" i="1"/>
  <c r="L283" i="1"/>
  <c r="K283" i="1"/>
  <c r="J283" i="1"/>
  <c r="Q282" i="1"/>
  <c r="N282" i="1"/>
  <c r="M282" i="1"/>
  <c r="L282" i="1"/>
  <c r="K282" i="1"/>
  <c r="J282" i="1"/>
  <c r="Q281" i="1"/>
  <c r="N281" i="1"/>
  <c r="M281" i="1"/>
  <c r="L281" i="1"/>
  <c r="K281" i="1"/>
  <c r="J281" i="1"/>
  <c r="Q280" i="1"/>
  <c r="N280" i="1"/>
  <c r="M280" i="1"/>
  <c r="L280" i="1"/>
  <c r="K280" i="1"/>
  <c r="J280" i="1"/>
  <c r="Q279" i="1"/>
  <c r="N279" i="1"/>
  <c r="M279" i="1"/>
  <c r="L279" i="1"/>
  <c r="K279" i="1"/>
  <c r="J279" i="1"/>
  <c r="Q278" i="1"/>
  <c r="N278" i="1"/>
  <c r="M278" i="1"/>
  <c r="L278" i="1"/>
  <c r="K278" i="1"/>
  <c r="J278" i="1"/>
  <c r="Q277" i="1"/>
  <c r="N277" i="1"/>
  <c r="M277" i="1"/>
  <c r="L277" i="1"/>
  <c r="K277" i="1"/>
  <c r="J277" i="1"/>
  <c r="Q276" i="1"/>
  <c r="N276" i="1"/>
  <c r="M276" i="1"/>
  <c r="L276" i="1"/>
  <c r="K276" i="1"/>
  <c r="O276" i="1" s="1"/>
  <c r="P276" i="1" s="1"/>
  <c r="J276" i="1"/>
  <c r="Q275" i="1"/>
  <c r="N275" i="1"/>
  <c r="M275" i="1"/>
  <c r="L275" i="1"/>
  <c r="K275" i="1"/>
  <c r="J275" i="1"/>
  <c r="Q274" i="1"/>
  <c r="N274" i="1"/>
  <c r="M274" i="1"/>
  <c r="L274" i="1"/>
  <c r="K274" i="1"/>
  <c r="O274" i="1" s="1"/>
  <c r="P274" i="1" s="1"/>
  <c r="J274" i="1"/>
  <c r="Q273" i="1"/>
  <c r="N273" i="1"/>
  <c r="M273" i="1"/>
  <c r="L273" i="1"/>
  <c r="K273" i="1"/>
  <c r="J273" i="1"/>
  <c r="Q272" i="1"/>
  <c r="N272" i="1"/>
  <c r="M272" i="1"/>
  <c r="L272" i="1"/>
  <c r="K272" i="1"/>
  <c r="J272" i="1"/>
  <c r="Q271" i="1"/>
  <c r="N271" i="1"/>
  <c r="M271" i="1"/>
  <c r="L271" i="1"/>
  <c r="K271" i="1"/>
  <c r="O271" i="1" s="1"/>
  <c r="P271" i="1" s="1"/>
  <c r="J271" i="1"/>
  <c r="Q270" i="1"/>
  <c r="N270" i="1"/>
  <c r="M270" i="1"/>
  <c r="L270" i="1"/>
  <c r="K270" i="1"/>
  <c r="J270" i="1"/>
  <c r="Q269" i="1"/>
  <c r="N269" i="1"/>
  <c r="M269" i="1"/>
  <c r="L269" i="1"/>
  <c r="K269" i="1"/>
  <c r="O269" i="1" s="1"/>
  <c r="P269" i="1" s="1"/>
  <c r="J269" i="1"/>
  <c r="Q268" i="1"/>
  <c r="N268" i="1"/>
  <c r="M268" i="1"/>
  <c r="L268" i="1"/>
  <c r="K268" i="1"/>
  <c r="O268" i="1" s="1"/>
  <c r="P268" i="1" s="1"/>
  <c r="J268" i="1"/>
  <c r="Q267" i="1"/>
  <c r="N267" i="1"/>
  <c r="M267" i="1"/>
  <c r="L267" i="1"/>
  <c r="K267" i="1"/>
  <c r="J267" i="1"/>
  <c r="Q266" i="1"/>
  <c r="N266" i="1"/>
  <c r="M266" i="1"/>
  <c r="L266" i="1"/>
  <c r="K266" i="1"/>
  <c r="J266" i="1"/>
  <c r="Q265" i="1"/>
  <c r="N265" i="1"/>
  <c r="M265" i="1"/>
  <c r="L265" i="1"/>
  <c r="K265" i="1"/>
  <c r="J265" i="1"/>
  <c r="Q264" i="1"/>
  <c r="N264" i="1"/>
  <c r="M264" i="1"/>
  <c r="L264" i="1"/>
  <c r="K264" i="1"/>
  <c r="J264" i="1"/>
  <c r="Q263" i="1"/>
  <c r="N263" i="1"/>
  <c r="M263" i="1"/>
  <c r="L263" i="1"/>
  <c r="K263" i="1"/>
  <c r="O263" i="1" s="1"/>
  <c r="P263" i="1" s="1"/>
  <c r="J263" i="1"/>
  <c r="Q262" i="1"/>
  <c r="N262" i="1"/>
  <c r="M262" i="1"/>
  <c r="L262" i="1"/>
  <c r="K262" i="1"/>
  <c r="J262" i="1"/>
  <c r="Q261" i="1"/>
  <c r="N261" i="1"/>
  <c r="M261" i="1"/>
  <c r="L261" i="1"/>
  <c r="K261" i="1"/>
  <c r="J261" i="1"/>
  <c r="Q260" i="1"/>
  <c r="N260" i="1"/>
  <c r="M260" i="1"/>
  <c r="L260" i="1"/>
  <c r="K260" i="1"/>
  <c r="J260" i="1"/>
  <c r="Q259" i="1"/>
  <c r="N259" i="1"/>
  <c r="M259" i="1"/>
  <c r="L259" i="1"/>
  <c r="K259" i="1"/>
  <c r="J259" i="1"/>
  <c r="Q258" i="1"/>
  <c r="N258" i="1"/>
  <c r="M258" i="1"/>
  <c r="L258" i="1"/>
  <c r="K258" i="1"/>
  <c r="O258" i="1" s="1"/>
  <c r="P258" i="1" s="1"/>
  <c r="J258" i="1"/>
  <c r="Q257" i="1"/>
  <c r="N257" i="1"/>
  <c r="M257" i="1"/>
  <c r="L257" i="1"/>
  <c r="K257" i="1"/>
  <c r="J257" i="1"/>
  <c r="Q256" i="1"/>
  <c r="N256" i="1"/>
  <c r="M256" i="1"/>
  <c r="L256" i="1"/>
  <c r="K256" i="1"/>
  <c r="J256" i="1"/>
  <c r="Q255" i="1"/>
  <c r="N255" i="1"/>
  <c r="M255" i="1"/>
  <c r="L255" i="1"/>
  <c r="K255" i="1"/>
  <c r="J255" i="1"/>
  <c r="Q254" i="1"/>
  <c r="N254" i="1"/>
  <c r="M254" i="1"/>
  <c r="L254" i="1"/>
  <c r="K254" i="1"/>
  <c r="J254" i="1"/>
  <c r="Q253" i="1"/>
  <c r="N253" i="1"/>
  <c r="M253" i="1"/>
  <c r="L253" i="1"/>
  <c r="K253" i="1"/>
  <c r="O253" i="1" s="1"/>
  <c r="P253" i="1" s="1"/>
  <c r="J253" i="1"/>
  <c r="Q252" i="1"/>
  <c r="N252" i="1"/>
  <c r="M252" i="1"/>
  <c r="L252" i="1"/>
  <c r="K252" i="1"/>
  <c r="O252" i="1" s="1"/>
  <c r="P252" i="1" s="1"/>
  <c r="J252" i="1"/>
  <c r="Q251" i="1"/>
  <c r="N251" i="1"/>
  <c r="M251" i="1"/>
  <c r="L251" i="1"/>
  <c r="K251" i="1"/>
  <c r="J251" i="1"/>
  <c r="Q250" i="1"/>
  <c r="N250" i="1"/>
  <c r="M250" i="1"/>
  <c r="L250" i="1"/>
  <c r="O250" i="1" s="1"/>
  <c r="P250" i="1" s="1"/>
  <c r="K250" i="1"/>
  <c r="J250" i="1"/>
  <c r="Q249" i="1"/>
  <c r="N249" i="1"/>
  <c r="M249" i="1"/>
  <c r="L249" i="1"/>
  <c r="K249" i="1"/>
  <c r="J249" i="1"/>
  <c r="Q248" i="1"/>
  <c r="O248" i="1"/>
  <c r="P248" i="1" s="1"/>
  <c r="N248" i="1"/>
  <c r="M248" i="1"/>
  <c r="L248" i="1"/>
  <c r="K248" i="1"/>
  <c r="J248" i="1"/>
  <c r="Q247" i="1"/>
  <c r="N247" i="1"/>
  <c r="M247" i="1"/>
  <c r="L247" i="1"/>
  <c r="K247" i="1"/>
  <c r="J247" i="1"/>
  <c r="Q246" i="1"/>
  <c r="N246" i="1"/>
  <c r="M246" i="1"/>
  <c r="O246" i="1" s="1"/>
  <c r="P246" i="1" s="1"/>
  <c r="L246" i="1"/>
  <c r="K246" i="1"/>
  <c r="J246" i="1"/>
  <c r="Q245" i="1"/>
  <c r="N245" i="1"/>
  <c r="M245" i="1"/>
  <c r="L245" i="1"/>
  <c r="K245" i="1"/>
  <c r="O245" i="1" s="1"/>
  <c r="P245" i="1" s="1"/>
  <c r="J245" i="1"/>
  <c r="Q244" i="1"/>
  <c r="N244" i="1"/>
  <c r="M244" i="1"/>
  <c r="L244" i="1"/>
  <c r="K244" i="1"/>
  <c r="J244" i="1"/>
  <c r="Q243" i="1"/>
  <c r="N243" i="1"/>
  <c r="M243" i="1"/>
  <c r="L243" i="1"/>
  <c r="K243" i="1"/>
  <c r="J243" i="1"/>
  <c r="Q242" i="1"/>
  <c r="N242" i="1"/>
  <c r="M242" i="1"/>
  <c r="L242" i="1"/>
  <c r="K242" i="1"/>
  <c r="O242" i="1" s="1"/>
  <c r="P242" i="1" s="1"/>
  <c r="J242" i="1"/>
  <c r="Q241" i="1"/>
  <c r="N241" i="1"/>
  <c r="M241" i="1"/>
  <c r="L241" i="1"/>
  <c r="K241" i="1"/>
  <c r="J241" i="1"/>
  <c r="Q240" i="1"/>
  <c r="N240" i="1"/>
  <c r="M240" i="1"/>
  <c r="L240" i="1"/>
  <c r="O240" i="1" s="1"/>
  <c r="P240" i="1" s="1"/>
  <c r="K240" i="1"/>
  <c r="J240" i="1"/>
  <c r="Q239" i="1"/>
  <c r="N239" i="1"/>
  <c r="M239" i="1"/>
  <c r="L239" i="1"/>
  <c r="K239" i="1"/>
  <c r="J239" i="1"/>
  <c r="Q238" i="1"/>
  <c r="N238" i="1"/>
  <c r="M238" i="1"/>
  <c r="L238" i="1"/>
  <c r="K238" i="1"/>
  <c r="O238" i="1" s="1"/>
  <c r="P238" i="1" s="1"/>
  <c r="J238" i="1"/>
  <c r="Q237" i="1"/>
  <c r="N237" i="1"/>
  <c r="M237" i="1"/>
  <c r="L237" i="1"/>
  <c r="K237" i="1"/>
  <c r="J237" i="1"/>
  <c r="Q236" i="1"/>
  <c r="N236" i="1"/>
  <c r="M236" i="1"/>
  <c r="L236" i="1"/>
  <c r="K236" i="1"/>
  <c r="O236" i="1" s="1"/>
  <c r="P236" i="1" s="1"/>
  <c r="J236" i="1"/>
  <c r="Q235" i="1"/>
  <c r="N235" i="1"/>
  <c r="M235" i="1"/>
  <c r="L235" i="1"/>
  <c r="K235" i="1"/>
  <c r="J235" i="1"/>
  <c r="Q234" i="1"/>
  <c r="N234" i="1"/>
  <c r="M234" i="1"/>
  <c r="L234" i="1"/>
  <c r="O234" i="1" s="1"/>
  <c r="P234" i="1" s="1"/>
  <c r="K234" i="1"/>
  <c r="J234" i="1"/>
  <c r="Q233" i="1"/>
  <c r="N233" i="1"/>
  <c r="M233" i="1"/>
  <c r="L233" i="1"/>
  <c r="K233" i="1"/>
  <c r="J233" i="1"/>
  <c r="Q232" i="1"/>
  <c r="O232" i="1"/>
  <c r="P232" i="1" s="1"/>
  <c r="N232" i="1"/>
  <c r="M232" i="1"/>
  <c r="L232" i="1"/>
  <c r="K232" i="1"/>
  <c r="J232" i="1"/>
  <c r="Q231" i="1"/>
  <c r="N231" i="1"/>
  <c r="M231" i="1"/>
  <c r="L231" i="1"/>
  <c r="K231" i="1"/>
  <c r="J231" i="1"/>
  <c r="Q230" i="1"/>
  <c r="N230" i="1"/>
  <c r="M230" i="1"/>
  <c r="L230" i="1"/>
  <c r="K230" i="1"/>
  <c r="J230" i="1"/>
  <c r="Q229" i="1"/>
  <c r="N229" i="1"/>
  <c r="M229" i="1"/>
  <c r="L229" i="1"/>
  <c r="K229" i="1"/>
  <c r="J229" i="1"/>
  <c r="Q228" i="1"/>
  <c r="N228" i="1"/>
  <c r="M228" i="1"/>
  <c r="L228" i="1"/>
  <c r="K228" i="1"/>
  <c r="J228" i="1"/>
  <c r="Q227" i="1"/>
  <c r="N227" i="1"/>
  <c r="M227" i="1"/>
  <c r="L227" i="1"/>
  <c r="K227" i="1"/>
  <c r="J227" i="1"/>
  <c r="Q226" i="1"/>
  <c r="N226" i="1"/>
  <c r="M226" i="1"/>
  <c r="L226" i="1"/>
  <c r="K226" i="1"/>
  <c r="O226" i="1" s="1"/>
  <c r="P226" i="1" s="1"/>
  <c r="J226" i="1"/>
  <c r="Q225" i="1"/>
  <c r="N225" i="1"/>
  <c r="M225" i="1"/>
  <c r="L225" i="1"/>
  <c r="K225" i="1"/>
  <c r="J225" i="1"/>
  <c r="Q224" i="1"/>
  <c r="N224" i="1"/>
  <c r="M224" i="1"/>
  <c r="L224" i="1"/>
  <c r="O224" i="1" s="1"/>
  <c r="P224" i="1" s="1"/>
  <c r="K224" i="1"/>
  <c r="J224" i="1"/>
  <c r="Q223" i="1"/>
  <c r="N223" i="1"/>
  <c r="M223" i="1"/>
  <c r="L223" i="1"/>
  <c r="K223" i="1"/>
  <c r="J223" i="1"/>
  <c r="Q222" i="1"/>
  <c r="N222" i="1"/>
  <c r="M222" i="1"/>
  <c r="L222" i="1"/>
  <c r="K222" i="1"/>
  <c r="O222" i="1" s="1"/>
  <c r="P222" i="1" s="1"/>
  <c r="J222" i="1"/>
  <c r="Q221" i="1"/>
  <c r="N221" i="1"/>
  <c r="M221" i="1"/>
  <c r="L221" i="1"/>
  <c r="K221" i="1"/>
  <c r="J221" i="1"/>
  <c r="Q220" i="1"/>
  <c r="N220" i="1"/>
  <c r="M220" i="1"/>
  <c r="L220" i="1"/>
  <c r="K220" i="1"/>
  <c r="O220" i="1" s="1"/>
  <c r="P220" i="1" s="1"/>
  <c r="J220" i="1"/>
  <c r="Q219" i="1"/>
  <c r="N219" i="1"/>
  <c r="M219" i="1"/>
  <c r="L219" i="1"/>
  <c r="K219" i="1"/>
  <c r="J219" i="1"/>
  <c r="Q218" i="1"/>
  <c r="N218" i="1"/>
  <c r="M218" i="1"/>
  <c r="L218" i="1"/>
  <c r="O218" i="1" s="1"/>
  <c r="P218" i="1" s="1"/>
  <c r="K218" i="1"/>
  <c r="J218" i="1"/>
  <c r="Q217" i="1"/>
  <c r="N217" i="1"/>
  <c r="M217" i="1"/>
  <c r="L217" i="1"/>
  <c r="K217" i="1"/>
  <c r="J217" i="1"/>
  <c r="Q216" i="1"/>
  <c r="O216" i="1"/>
  <c r="P216" i="1" s="1"/>
  <c r="N216" i="1"/>
  <c r="M216" i="1"/>
  <c r="L216" i="1"/>
  <c r="K216" i="1"/>
  <c r="J216" i="1"/>
  <c r="Q215" i="1"/>
  <c r="N215" i="1"/>
  <c r="M215" i="1"/>
  <c r="L215" i="1"/>
  <c r="K215" i="1"/>
  <c r="J215" i="1"/>
  <c r="Q214" i="1"/>
  <c r="N214" i="1"/>
  <c r="M214" i="1"/>
  <c r="L214" i="1"/>
  <c r="K214" i="1"/>
  <c r="J214" i="1"/>
  <c r="Q213" i="1"/>
  <c r="N213" i="1"/>
  <c r="M213" i="1"/>
  <c r="L213" i="1"/>
  <c r="K213" i="1"/>
  <c r="J213" i="1"/>
  <c r="Q212" i="1"/>
  <c r="N212" i="1"/>
  <c r="M212" i="1"/>
  <c r="L212" i="1"/>
  <c r="K212" i="1"/>
  <c r="J212" i="1"/>
  <c r="Q211" i="1"/>
  <c r="N211" i="1"/>
  <c r="M211" i="1"/>
  <c r="L211" i="1"/>
  <c r="K211" i="1"/>
  <c r="J211" i="1"/>
  <c r="Q210" i="1"/>
  <c r="N210" i="1"/>
  <c r="M210" i="1"/>
  <c r="L210" i="1"/>
  <c r="K210" i="1"/>
  <c r="O210" i="1" s="1"/>
  <c r="P210" i="1" s="1"/>
  <c r="J210" i="1"/>
  <c r="Q209" i="1"/>
  <c r="N209" i="1"/>
  <c r="M209" i="1"/>
  <c r="L209" i="1"/>
  <c r="K209" i="1"/>
  <c r="J209" i="1"/>
  <c r="Q208" i="1"/>
  <c r="N208" i="1"/>
  <c r="M208" i="1"/>
  <c r="L208" i="1"/>
  <c r="O208" i="1" s="1"/>
  <c r="P208" i="1" s="1"/>
  <c r="K208" i="1"/>
  <c r="J208" i="1"/>
  <c r="Q207" i="1"/>
  <c r="N207" i="1"/>
  <c r="M207" i="1"/>
  <c r="L207" i="1"/>
  <c r="K207" i="1"/>
  <c r="J207" i="1"/>
  <c r="Q206" i="1"/>
  <c r="N206" i="1"/>
  <c r="M206" i="1"/>
  <c r="L206" i="1"/>
  <c r="K206" i="1"/>
  <c r="J206" i="1"/>
  <c r="Q205" i="1"/>
  <c r="N205" i="1"/>
  <c r="M205" i="1"/>
  <c r="L205" i="1"/>
  <c r="K205" i="1"/>
  <c r="J205" i="1"/>
  <c r="Q204" i="1"/>
  <c r="N204" i="1"/>
  <c r="M204" i="1"/>
  <c r="L204" i="1"/>
  <c r="K204" i="1"/>
  <c r="J204" i="1"/>
  <c r="Q203" i="1"/>
  <c r="N203" i="1"/>
  <c r="M203" i="1"/>
  <c r="L203" i="1"/>
  <c r="K203" i="1"/>
  <c r="J203" i="1"/>
  <c r="Q202" i="1"/>
  <c r="N202" i="1"/>
  <c r="M202" i="1"/>
  <c r="L202" i="1"/>
  <c r="O202" i="1" s="1"/>
  <c r="P202" i="1" s="1"/>
  <c r="K202" i="1"/>
  <c r="J202" i="1"/>
  <c r="Q201" i="1"/>
  <c r="N201" i="1"/>
  <c r="M201" i="1"/>
  <c r="L201" i="1"/>
  <c r="K201" i="1"/>
  <c r="J201" i="1"/>
  <c r="Q200" i="1"/>
  <c r="N200" i="1"/>
  <c r="M200" i="1"/>
  <c r="L200" i="1"/>
  <c r="K200" i="1"/>
  <c r="O200" i="1" s="1"/>
  <c r="P200" i="1" s="1"/>
  <c r="J200" i="1"/>
  <c r="Q199" i="1"/>
  <c r="N199" i="1"/>
  <c r="M199" i="1"/>
  <c r="L199" i="1"/>
  <c r="K199" i="1"/>
  <c r="J199" i="1"/>
  <c r="Q198" i="1"/>
  <c r="N198" i="1"/>
  <c r="M198" i="1"/>
  <c r="L198" i="1"/>
  <c r="O198" i="1" s="1"/>
  <c r="P198" i="1" s="1"/>
  <c r="K198" i="1"/>
  <c r="J198" i="1"/>
  <c r="Q197" i="1"/>
  <c r="N197" i="1"/>
  <c r="M197" i="1"/>
  <c r="L197" i="1"/>
  <c r="K197" i="1"/>
  <c r="J197" i="1"/>
  <c r="Q196" i="1"/>
  <c r="N196" i="1"/>
  <c r="M196" i="1"/>
  <c r="L196" i="1"/>
  <c r="K196" i="1"/>
  <c r="O196" i="1" s="1"/>
  <c r="P196" i="1" s="1"/>
  <c r="J196" i="1"/>
  <c r="Q195" i="1"/>
  <c r="N195" i="1"/>
  <c r="M195" i="1"/>
  <c r="L195" i="1"/>
  <c r="K195" i="1"/>
  <c r="J195" i="1"/>
  <c r="Q194" i="1"/>
  <c r="N194" i="1"/>
  <c r="M194" i="1"/>
  <c r="L194" i="1"/>
  <c r="K194" i="1"/>
  <c r="O194" i="1" s="1"/>
  <c r="P194" i="1" s="1"/>
  <c r="J194" i="1"/>
  <c r="Q193" i="1"/>
  <c r="N193" i="1"/>
  <c r="M193" i="1"/>
  <c r="L193" i="1"/>
  <c r="K193" i="1"/>
  <c r="O193" i="1" s="1"/>
  <c r="P193" i="1" s="1"/>
  <c r="J193" i="1"/>
  <c r="Q192" i="1"/>
  <c r="O192" i="1"/>
  <c r="P192" i="1" s="1"/>
  <c r="N192" i="1"/>
  <c r="M192" i="1"/>
  <c r="L192" i="1"/>
  <c r="K192" i="1"/>
  <c r="J192" i="1"/>
  <c r="Q191" i="1"/>
  <c r="N191" i="1"/>
  <c r="M191" i="1"/>
  <c r="L191" i="1"/>
  <c r="K191" i="1"/>
  <c r="J191" i="1"/>
  <c r="Q190" i="1"/>
  <c r="N190" i="1"/>
  <c r="M190" i="1"/>
  <c r="L190" i="1"/>
  <c r="K190" i="1"/>
  <c r="J190" i="1"/>
  <c r="Q189" i="1"/>
  <c r="N189" i="1"/>
  <c r="M189" i="1"/>
  <c r="L189" i="1"/>
  <c r="K189" i="1"/>
  <c r="J189" i="1"/>
  <c r="Q188" i="1"/>
  <c r="N188" i="1"/>
  <c r="M188" i="1"/>
  <c r="L188" i="1"/>
  <c r="K188" i="1"/>
  <c r="O188" i="1" s="1"/>
  <c r="P188" i="1" s="1"/>
  <c r="J188" i="1"/>
  <c r="Q187" i="1"/>
  <c r="N187" i="1"/>
  <c r="M187" i="1"/>
  <c r="L187" i="1"/>
  <c r="K187" i="1"/>
  <c r="J187" i="1"/>
  <c r="Q186" i="1"/>
  <c r="N186" i="1"/>
  <c r="M186" i="1"/>
  <c r="L186" i="1"/>
  <c r="K186" i="1"/>
  <c r="J186" i="1"/>
  <c r="Q185" i="1"/>
  <c r="P185" i="1"/>
  <c r="N185" i="1"/>
  <c r="M185" i="1"/>
  <c r="L185" i="1"/>
  <c r="K185" i="1"/>
  <c r="O185" i="1" s="1"/>
  <c r="J185" i="1"/>
  <c r="Q184" i="1"/>
  <c r="N184" i="1"/>
  <c r="M184" i="1"/>
  <c r="L184" i="1"/>
  <c r="K184" i="1"/>
  <c r="O184" i="1" s="1"/>
  <c r="P184" i="1" s="1"/>
  <c r="J184" i="1"/>
  <c r="Q183" i="1"/>
  <c r="N183" i="1"/>
  <c r="M183" i="1"/>
  <c r="L183" i="1"/>
  <c r="K183" i="1"/>
  <c r="J183" i="1"/>
  <c r="Q182" i="1"/>
  <c r="N182" i="1"/>
  <c r="M182" i="1"/>
  <c r="L182" i="1"/>
  <c r="O182" i="1" s="1"/>
  <c r="P182" i="1" s="1"/>
  <c r="K182" i="1"/>
  <c r="J182" i="1"/>
  <c r="Q181" i="1"/>
  <c r="N181" i="1"/>
  <c r="M181" i="1"/>
  <c r="L181" i="1"/>
  <c r="K181" i="1"/>
  <c r="J181" i="1"/>
  <c r="Q180" i="1"/>
  <c r="N180" i="1"/>
  <c r="M180" i="1"/>
  <c r="O180" i="1" s="1"/>
  <c r="P180" i="1" s="1"/>
  <c r="L180" i="1"/>
  <c r="K180" i="1"/>
  <c r="J180" i="1"/>
  <c r="Q179" i="1"/>
  <c r="N179" i="1"/>
  <c r="M179" i="1"/>
  <c r="L179" i="1"/>
  <c r="K179" i="1"/>
  <c r="J179" i="1"/>
  <c r="Q178" i="1"/>
  <c r="N178" i="1"/>
  <c r="M178" i="1"/>
  <c r="L178" i="1"/>
  <c r="K178" i="1"/>
  <c r="J178" i="1"/>
  <c r="Q177" i="1"/>
  <c r="N177" i="1"/>
  <c r="M177" i="1"/>
  <c r="L177" i="1"/>
  <c r="K177" i="1"/>
  <c r="J177" i="1"/>
  <c r="Q176" i="1"/>
  <c r="O176" i="1"/>
  <c r="P176" i="1" s="1"/>
  <c r="N176" i="1"/>
  <c r="M176" i="1"/>
  <c r="L176" i="1"/>
  <c r="K176" i="1"/>
  <c r="J176" i="1"/>
  <c r="Q175" i="1"/>
  <c r="N175" i="1"/>
  <c r="M175" i="1"/>
  <c r="L175" i="1"/>
  <c r="K175" i="1"/>
  <c r="O175" i="1" s="1"/>
  <c r="P175" i="1" s="1"/>
  <c r="J175" i="1"/>
  <c r="Q174" i="1"/>
  <c r="N174" i="1"/>
  <c r="M174" i="1"/>
  <c r="L174" i="1"/>
  <c r="K174" i="1"/>
  <c r="J174" i="1"/>
  <c r="Q173" i="1"/>
  <c r="N173" i="1"/>
  <c r="M173" i="1"/>
  <c r="L173" i="1"/>
  <c r="K173" i="1"/>
  <c r="J173" i="1"/>
  <c r="Q172" i="1"/>
  <c r="N172" i="1"/>
  <c r="M172" i="1"/>
  <c r="L172" i="1"/>
  <c r="K172" i="1"/>
  <c r="O172" i="1" s="1"/>
  <c r="P172" i="1" s="1"/>
  <c r="J172" i="1"/>
  <c r="Q171" i="1"/>
  <c r="N171" i="1"/>
  <c r="M171" i="1"/>
  <c r="L171" i="1"/>
  <c r="K171" i="1"/>
  <c r="J171" i="1"/>
  <c r="Q170" i="1"/>
  <c r="N170" i="1"/>
  <c r="M170" i="1"/>
  <c r="L170" i="1"/>
  <c r="O170" i="1" s="1"/>
  <c r="P170" i="1" s="1"/>
  <c r="K170" i="1"/>
  <c r="J170" i="1"/>
  <c r="Q169" i="1"/>
  <c r="N169" i="1"/>
  <c r="M169" i="1"/>
  <c r="L169" i="1"/>
  <c r="K169" i="1"/>
  <c r="J169" i="1"/>
  <c r="Q168" i="1"/>
  <c r="O168" i="1"/>
  <c r="P168" i="1" s="1"/>
  <c r="N168" i="1"/>
  <c r="M168" i="1"/>
  <c r="L168" i="1"/>
  <c r="K168" i="1"/>
  <c r="J168" i="1"/>
  <c r="Q167" i="1"/>
  <c r="N167" i="1"/>
  <c r="M167" i="1"/>
  <c r="L167" i="1"/>
  <c r="K167" i="1"/>
  <c r="J167" i="1"/>
  <c r="Q166" i="1"/>
  <c r="N166" i="1"/>
  <c r="M166" i="1"/>
  <c r="L166" i="1"/>
  <c r="K166" i="1"/>
  <c r="O166" i="1" s="1"/>
  <c r="P166" i="1" s="1"/>
  <c r="J166" i="1"/>
  <c r="Q165" i="1"/>
  <c r="N165" i="1"/>
  <c r="M165" i="1"/>
  <c r="L165" i="1"/>
  <c r="K165" i="1"/>
  <c r="J165" i="1"/>
  <c r="Q164" i="1"/>
  <c r="N164" i="1"/>
  <c r="M164" i="1"/>
  <c r="L164" i="1"/>
  <c r="K164" i="1"/>
  <c r="O164" i="1" s="1"/>
  <c r="P164" i="1" s="1"/>
  <c r="J164" i="1"/>
  <c r="Q163" i="1"/>
  <c r="N163" i="1"/>
  <c r="M163" i="1"/>
  <c r="L163" i="1"/>
  <c r="K163" i="1"/>
  <c r="J163" i="1"/>
  <c r="Q162" i="1"/>
  <c r="N162" i="1"/>
  <c r="M162" i="1"/>
  <c r="L162" i="1"/>
  <c r="K162" i="1"/>
  <c r="O162" i="1" s="1"/>
  <c r="P162" i="1" s="1"/>
  <c r="J162" i="1"/>
  <c r="Q161" i="1"/>
  <c r="N161" i="1"/>
  <c r="M161" i="1"/>
  <c r="L161" i="1"/>
  <c r="K161" i="1"/>
  <c r="O161" i="1" s="1"/>
  <c r="P161" i="1" s="1"/>
  <c r="J161" i="1"/>
  <c r="Q160" i="1"/>
  <c r="N160" i="1"/>
  <c r="M160" i="1"/>
  <c r="L160" i="1"/>
  <c r="K160" i="1"/>
  <c r="O160" i="1" s="1"/>
  <c r="P160" i="1" s="1"/>
  <c r="J160" i="1"/>
  <c r="Q159" i="1"/>
  <c r="N159" i="1"/>
  <c r="M159" i="1"/>
  <c r="L159" i="1"/>
  <c r="K159" i="1"/>
  <c r="J159" i="1"/>
  <c r="Q158" i="1"/>
  <c r="P158" i="1"/>
  <c r="O158" i="1"/>
  <c r="N158" i="1"/>
  <c r="M158" i="1"/>
  <c r="L158" i="1"/>
  <c r="K158" i="1"/>
  <c r="J158" i="1"/>
  <c r="Q157" i="1"/>
  <c r="N157" i="1"/>
  <c r="M157" i="1"/>
  <c r="L157" i="1"/>
  <c r="K157" i="1"/>
  <c r="J157" i="1"/>
  <c r="Q156" i="1"/>
  <c r="N156" i="1"/>
  <c r="M156" i="1"/>
  <c r="L156" i="1"/>
  <c r="K156" i="1"/>
  <c r="O156" i="1" s="1"/>
  <c r="P156" i="1" s="1"/>
  <c r="J156" i="1"/>
  <c r="Q155" i="1"/>
  <c r="N155" i="1"/>
  <c r="M155" i="1"/>
  <c r="L155" i="1"/>
  <c r="K155" i="1"/>
  <c r="J155" i="1"/>
  <c r="Q154" i="1"/>
  <c r="N154" i="1"/>
  <c r="M154" i="1"/>
  <c r="L154" i="1"/>
  <c r="K154" i="1"/>
  <c r="J154" i="1"/>
  <c r="Q153" i="1"/>
  <c r="N153" i="1"/>
  <c r="M153" i="1"/>
  <c r="L153" i="1"/>
  <c r="K153" i="1"/>
  <c r="J153" i="1"/>
  <c r="Q152" i="1"/>
  <c r="N152" i="1"/>
  <c r="M152" i="1"/>
  <c r="L152" i="1"/>
  <c r="K152" i="1"/>
  <c r="O152" i="1" s="1"/>
  <c r="P152" i="1" s="1"/>
  <c r="J152" i="1"/>
  <c r="Q151" i="1"/>
  <c r="N151" i="1"/>
  <c r="M151" i="1"/>
  <c r="L151" i="1"/>
  <c r="K151" i="1"/>
  <c r="J151" i="1"/>
  <c r="Q150" i="1"/>
  <c r="N150" i="1"/>
  <c r="M150" i="1"/>
  <c r="L150" i="1"/>
  <c r="K150" i="1"/>
  <c r="O150" i="1" s="1"/>
  <c r="P150" i="1" s="1"/>
  <c r="J150" i="1"/>
  <c r="Q149" i="1"/>
  <c r="N149" i="1"/>
  <c r="M149" i="1"/>
  <c r="L149" i="1"/>
  <c r="K149" i="1"/>
  <c r="J149" i="1"/>
  <c r="Q148" i="1"/>
  <c r="N148" i="1"/>
  <c r="O148" i="1" s="1"/>
  <c r="P148" i="1" s="1"/>
  <c r="M148" i="1"/>
  <c r="L148" i="1"/>
  <c r="K148" i="1"/>
  <c r="J148" i="1"/>
  <c r="Q147" i="1"/>
  <c r="N147" i="1"/>
  <c r="M147" i="1"/>
  <c r="L147" i="1"/>
  <c r="K147" i="1"/>
  <c r="J147" i="1"/>
  <c r="Q146" i="1"/>
  <c r="N146" i="1"/>
  <c r="M146" i="1"/>
  <c r="L146" i="1"/>
  <c r="K146" i="1"/>
  <c r="J146" i="1"/>
  <c r="Q145" i="1"/>
  <c r="N145" i="1"/>
  <c r="M145" i="1"/>
  <c r="L145" i="1"/>
  <c r="K145" i="1"/>
  <c r="J145" i="1"/>
  <c r="Q144" i="1"/>
  <c r="N144" i="1"/>
  <c r="M144" i="1"/>
  <c r="L144" i="1"/>
  <c r="K144" i="1"/>
  <c r="O144" i="1" s="1"/>
  <c r="P144" i="1" s="1"/>
  <c r="J144" i="1"/>
  <c r="Q143" i="1"/>
  <c r="N143" i="1"/>
  <c r="M143" i="1"/>
  <c r="L143" i="1"/>
  <c r="K143" i="1"/>
  <c r="J143" i="1"/>
  <c r="Q142" i="1"/>
  <c r="N142" i="1"/>
  <c r="M142" i="1"/>
  <c r="L142" i="1"/>
  <c r="K142" i="1"/>
  <c r="O142" i="1" s="1"/>
  <c r="P142" i="1" s="1"/>
  <c r="J142" i="1"/>
  <c r="Q141" i="1"/>
  <c r="N141" i="1"/>
  <c r="M141" i="1"/>
  <c r="L141" i="1"/>
  <c r="K141" i="1"/>
  <c r="O141" i="1" s="1"/>
  <c r="P141" i="1" s="1"/>
  <c r="J141" i="1"/>
  <c r="Q140" i="1"/>
  <c r="O140" i="1"/>
  <c r="P140" i="1" s="1"/>
  <c r="N140" i="1"/>
  <c r="M140" i="1"/>
  <c r="L140" i="1"/>
  <c r="K140" i="1"/>
  <c r="J140" i="1"/>
  <c r="Q139" i="1"/>
  <c r="N139" i="1"/>
  <c r="M139" i="1"/>
  <c r="L139" i="1"/>
  <c r="K139" i="1"/>
  <c r="O139" i="1" s="1"/>
  <c r="P139" i="1" s="1"/>
  <c r="J139" i="1"/>
  <c r="Q138" i="1"/>
  <c r="N138" i="1"/>
  <c r="M138" i="1"/>
  <c r="L138" i="1"/>
  <c r="O138" i="1" s="1"/>
  <c r="P138" i="1" s="1"/>
  <c r="K138" i="1"/>
  <c r="J138" i="1"/>
  <c r="Q137" i="1"/>
  <c r="N137" i="1"/>
  <c r="M137" i="1"/>
  <c r="L137" i="1"/>
  <c r="K137" i="1"/>
  <c r="J137" i="1"/>
  <c r="Q136" i="1"/>
  <c r="P136" i="1"/>
  <c r="O136" i="1"/>
  <c r="N136" i="1"/>
  <c r="M136" i="1"/>
  <c r="L136" i="1"/>
  <c r="K136" i="1"/>
  <c r="J136" i="1"/>
  <c r="Q135" i="1"/>
  <c r="N135" i="1"/>
  <c r="M135" i="1"/>
  <c r="L135" i="1"/>
  <c r="K135" i="1"/>
  <c r="J135" i="1"/>
  <c r="Q134" i="1"/>
  <c r="O134" i="1"/>
  <c r="P134" i="1" s="1"/>
  <c r="N134" i="1"/>
  <c r="M134" i="1"/>
  <c r="L134" i="1"/>
  <c r="K134" i="1"/>
  <c r="J134" i="1"/>
  <c r="Q133" i="1"/>
  <c r="N133" i="1"/>
  <c r="M133" i="1"/>
  <c r="L133" i="1"/>
  <c r="K133" i="1"/>
  <c r="J133" i="1"/>
  <c r="Q132" i="1"/>
  <c r="N132" i="1"/>
  <c r="M132" i="1"/>
  <c r="L132" i="1"/>
  <c r="O132" i="1" s="1"/>
  <c r="P132" i="1" s="1"/>
  <c r="K132" i="1"/>
  <c r="J132" i="1"/>
  <c r="Q131" i="1"/>
  <c r="N131" i="1"/>
  <c r="M131" i="1"/>
  <c r="L131" i="1"/>
  <c r="K131" i="1"/>
  <c r="O131" i="1" s="1"/>
  <c r="P131" i="1" s="1"/>
  <c r="J131" i="1"/>
  <c r="Q130" i="1"/>
  <c r="N130" i="1"/>
  <c r="M130" i="1"/>
  <c r="O130" i="1" s="1"/>
  <c r="P130" i="1" s="1"/>
  <c r="L130" i="1"/>
  <c r="K130" i="1"/>
  <c r="J130" i="1"/>
  <c r="Q129" i="1"/>
  <c r="N129" i="1"/>
  <c r="M129" i="1"/>
  <c r="L129" i="1"/>
  <c r="K129" i="1"/>
  <c r="O129" i="1" s="1"/>
  <c r="P129" i="1" s="1"/>
  <c r="J129" i="1"/>
  <c r="Q128" i="1"/>
  <c r="N128" i="1"/>
  <c r="M128" i="1"/>
  <c r="L128" i="1"/>
  <c r="O128" i="1" s="1"/>
  <c r="P128" i="1" s="1"/>
  <c r="K128" i="1"/>
  <c r="J128" i="1"/>
  <c r="Q127" i="1"/>
  <c r="N127" i="1"/>
  <c r="M127" i="1"/>
  <c r="L127" i="1"/>
  <c r="K127" i="1"/>
  <c r="J127" i="1"/>
  <c r="Q126" i="1"/>
  <c r="N126" i="1"/>
  <c r="M126" i="1"/>
  <c r="L126" i="1"/>
  <c r="O126" i="1" s="1"/>
  <c r="P126" i="1" s="1"/>
  <c r="K126" i="1"/>
  <c r="J126" i="1"/>
  <c r="Q125" i="1"/>
  <c r="N125" i="1"/>
  <c r="M125" i="1"/>
  <c r="L125" i="1"/>
  <c r="K125" i="1"/>
  <c r="J125" i="1"/>
  <c r="Q124" i="1"/>
  <c r="N124" i="1"/>
  <c r="M124" i="1"/>
  <c r="L124" i="1"/>
  <c r="O124" i="1" s="1"/>
  <c r="P124" i="1" s="1"/>
  <c r="K124" i="1"/>
  <c r="J124" i="1"/>
  <c r="Q123" i="1"/>
  <c r="N123" i="1"/>
  <c r="M123" i="1"/>
  <c r="L123" i="1"/>
  <c r="K123" i="1"/>
  <c r="J123" i="1"/>
  <c r="Q122" i="1"/>
  <c r="O122" i="1"/>
  <c r="P122" i="1" s="1"/>
  <c r="N122" i="1"/>
  <c r="M122" i="1"/>
  <c r="L122" i="1"/>
  <c r="K122" i="1"/>
  <c r="J122" i="1"/>
  <c r="Q121" i="1"/>
  <c r="N121" i="1"/>
  <c r="M121" i="1"/>
  <c r="L121" i="1"/>
  <c r="K121" i="1"/>
  <c r="J121" i="1"/>
  <c r="Q120" i="1"/>
  <c r="N120" i="1"/>
  <c r="M120" i="1"/>
  <c r="L120" i="1"/>
  <c r="O120" i="1" s="1"/>
  <c r="P120" i="1" s="1"/>
  <c r="K120" i="1"/>
  <c r="J120" i="1"/>
  <c r="Q119" i="1"/>
  <c r="N119" i="1"/>
  <c r="M119" i="1"/>
  <c r="L119" i="1"/>
  <c r="K119" i="1"/>
  <c r="J119" i="1"/>
  <c r="Q118" i="1"/>
  <c r="N118" i="1"/>
  <c r="M118" i="1"/>
  <c r="L118" i="1"/>
  <c r="O118" i="1" s="1"/>
  <c r="P118" i="1" s="1"/>
  <c r="K118" i="1"/>
  <c r="J118" i="1"/>
  <c r="Q117" i="1"/>
  <c r="N117" i="1"/>
  <c r="M117" i="1"/>
  <c r="L117" i="1"/>
  <c r="K117" i="1"/>
  <c r="J117" i="1"/>
  <c r="Q116" i="1"/>
  <c r="N116" i="1"/>
  <c r="M116" i="1"/>
  <c r="L116" i="1"/>
  <c r="O116" i="1" s="1"/>
  <c r="P116" i="1" s="1"/>
  <c r="K116" i="1"/>
  <c r="J116" i="1"/>
  <c r="Q115" i="1"/>
  <c r="N115" i="1"/>
  <c r="M115" i="1"/>
  <c r="L115" i="1"/>
  <c r="K115" i="1"/>
  <c r="J115" i="1"/>
  <c r="Q114" i="1"/>
  <c r="N114" i="1"/>
  <c r="M114" i="1"/>
  <c r="L114" i="1"/>
  <c r="O114" i="1" s="1"/>
  <c r="P114" i="1" s="1"/>
  <c r="K114" i="1"/>
  <c r="J114" i="1"/>
  <c r="Q113" i="1"/>
  <c r="N113" i="1"/>
  <c r="M113" i="1"/>
  <c r="L113" i="1"/>
  <c r="K113" i="1"/>
  <c r="J113" i="1"/>
  <c r="Q112" i="1"/>
  <c r="P112" i="1"/>
  <c r="O112" i="1"/>
  <c r="N112" i="1"/>
  <c r="M112" i="1"/>
  <c r="L112" i="1"/>
  <c r="K112" i="1"/>
  <c r="J112" i="1"/>
  <c r="Q111" i="1"/>
  <c r="N111" i="1"/>
  <c r="M111" i="1"/>
  <c r="L111" i="1"/>
  <c r="K111" i="1"/>
  <c r="O111" i="1" s="1"/>
  <c r="P111" i="1" s="1"/>
  <c r="J111" i="1"/>
  <c r="Q110" i="1"/>
  <c r="O110" i="1"/>
  <c r="P110" i="1" s="1"/>
  <c r="N110" i="1"/>
  <c r="M110" i="1"/>
  <c r="L110" i="1"/>
  <c r="K110" i="1"/>
  <c r="J110" i="1"/>
  <c r="Q109" i="1"/>
  <c r="N109" i="1"/>
  <c r="M109" i="1"/>
  <c r="L109" i="1"/>
  <c r="K109" i="1"/>
  <c r="J109" i="1"/>
  <c r="Q108" i="1"/>
  <c r="N108" i="1"/>
  <c r="M108" i="1"/>
  <c r="L108" i="1"/>
  <c r="O108" i="1" s="1"/>
  <c r="P108" i="1" s="1"/>
  <c r="K108" i="1"/>
  <c r="J108" i="1"/>
  <c r="Q107" i="1"/>
  <c r="N107" i="1"/>
  <c r="M107" i="1"/>
  <c r="L107" i="1"/>
  <c r="K107" i="1"/>
  <c r="O107" i="1" s="1"/>
  <c r="P107" i="1" s="1"/>
  <c r="J107" i="1"/>
  <c r="Q106" i="1"/>
  <c r="N106" i="1"/>
  <c r="M106" i="1"/>
  <c r="L106" i="1"/>
  <c r="O106" i="1" s="1"/>
  <c r="P106" i="1" s="1"/>
  <c r="K106" i="1"/>
  <c r="J106" i="1"/>
  <c r="Q105" i="1"/>
  <c r="N105" i="1"/>
  <c r="M105" i="1"/>
  <c r="L105" i="1"/>
  <c r="K105" i="1"/>
  <c r="J105" i="1"/>
  <c r="Q104" i="1"/>
  <c r="P104" i="1"/>
  <c r="O104" i="1"/>
  <c r="N104" i="1"/>
  <c r="M104" i="1"/>
  <c r="L104" i="1"/>
  <c r="K104" i="1"/>
  <c r="J104" i="1"/>
  <c r="Q103" i="1"/>
  <c r="N103" i="1"/>
  <c r="M103" i="1"/>
  <c r="L103" i="1"/>
  <c r="K103" i="1"/>
  <c r="J103" i="1"/>
  <c r="Q102" i="1"/>
  <c r="O102" i="1"/>
  <c r="P102" i="1" s="1"/>
  <c r="N102" i="1"/>
  <c r="M102" i="1"/>
  <c r="L102" i="1"/>
  <c r="K102" i="1"/>
  <c r="J102" i="1"/>
  <c r="Q101" i="1"/>
  <c r="N101" i="1"/>
  <c r="M101" i="1"/>
  <c r="L101" i="1"/>
  <c r="K101" i="1"/>
  <c r="J101" i="1"/>
  <c r="Q100" i="1"/>
  <c r="N100" i="1"/>
  <c r="M100" i="1"/>
  <c r="L100" i="1"/>
  <c r="O100" i="1" s="1"/>
  <c r="P100" i="1" s="1"/>
  <c r="K100" i="1"/>
  <c r="J100" i="1"/>
  <c r="Q99" i="1"/>
  <c r="N99" i="1"/>
  <c r="M99" i="1"/>
  <c r="L99" i="1"/>
  <c r="K99" i="1"/>
  <c r="O99" i="1" s="1"/>
  <c r="P99" i="1" s="1"/>
  <c r="J99" i="1"/>
  <c r="Q98" i="1"/>
  <c r="N98" i="1"/>
  <c r="M98" i="1"/>
  <c r="O98" i="1" s="1"/>
  <c r="P98" i="1" s="1"/>
  <c r="L98" i="1"/>
  <c r="K98" i="1"/>
  <c r="J98" i="1"/>
  <c r="Q97" i="1"/>
  <c r="N97" i="1"/>
  <c r="M97" i="1"/>
  <c r="L97" i="1"/>
  <c r="K97" i="1"/>
  <c r="O97" i="1" s="1"/>
  <c r="P97" i="1" s="1"/>
  <c r="J97" i="1"/>
  <c r="Q96" i="1"/>
  <c r="N96" i="1"/>
  <c r="M96" i="1"/>
  <c r="L96" i="1"/>
  <c r="O96" i="1" s="1"/>
  <c r="P96" i="1" s="1"/>
  <c r="K96" i="1"/>
  <c r="J96" i="1"/>
  <c r="Q95" i="1"/>
  <c r="N95" i="1"/>
  <c r="M95" i="1"/>
  <c r="L95" i="1"/>
  <c r="K95" i="1"/>
  <c r="J95" i="1"/>
  <c r="Q94" i="1"/>
  <c r="N94" i="1"/>
  <c r="M94" i="1"/>
  <c r="L94" i="1"/>
  <c r="O94" i="1" s="1"/>
  <c r="P94" i="1" s="1"/>
  <c r="K94" i="1"/>
  <c r="J94" i="1"/>
  <c r="Q93" i="1"/>
  <c r="N93" i="1"/>
  <c r="M93" i="1"/>
  <c r="L93" i="1"/>
  <c r="K93" i="1"/>
  <c r="J93" i="1"/>
  <c r="Q92" i="1"/>
  <c r="N92" i="1"/>
  <c r="M92" i="1"/>
  <c r="L92" i="1"/>
  <c r="O92" i="1" s="1"/>
  <c r="P92" i="1" s="1"/>
  <c r="K92" i="1"/>
  <c r="J92" i="1"/>
  <c r="Q91" i="1"/>
  <c r="N91" i="1"/>
  <c r="M91" i="1"/>
  <c r="L91" i="1"/>
  <c r="K91" i="1"/>
  <c r="J91" i="1"/>
  <c r="Q90" i="1"/>
  <c r="O90" i="1"/>
  <c r="P90" i="1" s="1"/>
  <c r="N90" i="1"/>
  <c r="M90" i="1"/>
  <c r="L90" i="1"/>
  <c r="K90" i="1"/>
  <c r="J90" i="1"/>
  <c r="Q89" i="1"/>
  <c r="N89" i="1"/>
  <c r="M89" i="1"/>
  <c r="L89" i="1"/>
  <c r="K89" i="1"/>
  <c r="J89" i="1"/>
  <c r="Q88" i="1"/>
  <c r="N88" i="1"/>
  <c r="M88" i="1"/>
  <c r="L88" i="1"/>
  <c r="O88" i="1" s="1"/>
  <c r="P88" i="1" s="1"/>
  <c r="K88" i="1"/>
  <c r="J88" i="1"/>
  <c r="Q87" i="1"/>
  <c r="N87" i="1"/>
  <c r="M87" i="1"/>
  <c r="L87" i="1"/>
  <c r="K87" i="1"/>
  <c r="J87" i="1"/>
  <c r="Q86" i="1"/>
  <c r="N86" i="1"/>
  <c r="M86" i="1"/>
  <c r="L86" i="1"/>
  <c r="O86" i="1" s="1"/>
  <c r="P86" i="1" s="1"/>
  <c r="K86" i="1"/>
  <c r="J86" i="1"/>
  <c r="Q85" i="1"/>
  <c r="N85" i="1"/>
  <c r="M85" i="1"/>
  <c r="L85" i="1"/>
  <c r="K85" i="1"/>
  <c r="J85" i="1"/>
  <c r="Q84" i="1"/>
  <c r="N84" i="1"/>
  <c r="M84" i="1"/>
  <c r="L84" i="1"/>
  <c r="O84" i="1" s="1"/>
  <c r="P84" i="1" s="1"/>
  <c r="K84" i="1"/>
  <c r="J84" i="1"/>
  <c r="Q83" i="1"/>
  <c r="N83" i="1"/>
  <c r="M83" i="1"/>
  <c r="L83" i="1"/>
  <c r="K83" i="1"/>
  <c r="J83" i="1"/>
  <c r="Q82" i="1"/>
  <c r="N82" i="1"/>
  <c r="M82" i="1"/>
  <c r="L82" i="1"/>
  <c r="O82" i="1" s="1"/>
  <c r="P82" i="1" s="1"/>
  <c r="K82" i="1"/>
  <c r="J82" i="1"/>
  <c r="Q81" i="1"/>
  <c r="N81" i="1"/>
  <c r="M81" i="1"/>
  <c r="L81" i="1"/>
  <c r="K81" i="1"/>
  <c r="J81" i="1"/>
  <c r="Q80" i="1"/>
  <c r="P80" i="1"/>
  <c r="O80" i="1"/>
  <c r="N80" i="1"/>
  <c r="M80" i="1"/>
  <c r="L80" i="1"/>
  <c r="K80" i="1"/>
  <c r="J80" i="1"/>
  <c r="Q79" i="1"/>
  <c r="N79" i="1"/>
  <c r="M79" i="1"/>
  <c r="L79" i="1"/>
  <c r="K79" i="1"/>
  <c r="O79" i="1" s="1"/>
  <c r="P79" i="1" s="1"/>
  <c r="J79" i="1"/>
  <c r="Q78" i="1"/>
  <c r="O78" i="1"/>
  <c r="P78" i="1" s="1"/>
  <c r="N78" i="1"/>
  <c r="M78" i="1"/>
  <c r="L78" i="1"/>
  <c r="K78" i="1"/>
  <c r="J78" i="1"/>
  <c r="Q77" i="1"/>
  <c r="N77" i="1"/>
  <c r="M77" i="1"/>
  <c r="L77" i="1"/>
  <c r="K77" i="1"/>
  <c r="J77" i="1"/>
  <c r="Q76" i="1"/>
  <c r="N76" i="1"/>
  <c r="M76" i="1"/>
  <c r="L76" i="1"/>
  <c r="O76" i="1" s="1"/>
  <c r="P76" i="1" s="1"/>
  <c r="K76" i="1"/>
  <c r="J76" i="1"/>
  <c r="Q75" i="1"/>
  <c r="N75" i="1"/>
  <c r="M75" i="1"/>
  <c r="L75" i="1"/>
  <c r="K75" i="1"/>
  <c r="O75" i="1" s="1"/>
  <c r="P75" i="1" s="1"/>
  <c r="J75" i="1"/>
  <c r="Q74" i="1"/>
  <c r="N74" i="1"/>
  <c r="M74" i="1"/>
  <c r="L74" i="1"/>
  <c r="O74" i="1" s="1"/>
  <c r="P74" i="1" s="1"/>
  <c r="K74" i="1"/>
  <c r="J74" i="1"/>
  <c r="Q73" i="1"/>
  <c r="N73" i="1"/>
  <c r="M73" i="1"/>
  <c r="L73" i="1"/>
  <c r="K73" i="1"/>
  <c r="J73" i="1"/>
  <c r="Q72" i="1"/>
  <c r="P72" i="1"/>
  <c r="O72" i="1"/>
  <c r="N72" i="1"/>
  <c r="M72" i="1"/>
  <c r="L72" i="1"/>
  <c r="K72" i="1"/>
  <c r="J72" i="1"/>
  <c r="Q71" i="1"/>
  <c r="N71" i="1"/>
  <c r="M71" i="1"/>
  <c r="L71" i="1"/>
  <c r="K71" i="1"/>
  <c r="J71" i="1"/>
  <c r="Q70" i="1"/>
  <c r="O70" i="1"/>
  <c r="P70" i="1" s="1"/>
  <c r="N70" i="1"/>
  <c r="M70" i="1"/>
  <c r="L70" i="1"/>
  <c r="K70" i="1"/>
  <c r="J70" i="1"/>
  <c r="Q69" i="1"/>
  <c r="N69" i="1"/>
  <c r="M69" i="1"/>
  <c r="L69" i="1"/>
  <c r="K69" i="1"/>
  <c r="J69" i="1"/>
  <c r="Q68" i="1"/>
  <c r="N68" i="1"/>
  <c r="M68" i="1"/>
  <c r="L68" i="1"/>
  <c r="O68" i="1" s="1"/>
  <c r="P68" i="1" s="1"/>
  <c r="K68" i="1"/>
  <c r="J68" i="1"/>
  <c r="Q67" i="1"/>
  <c r="N67" i="1"/>
  <c r="M67" i="1"/>
  <c r="L67" i="1"/>
  <c r="K67" i="1"/>
  <c r="O67" i="1" s="1"/>
  <c r="P67" i="1" s="1"/>
  <c r="J67" i="1"/>
  <c r="Q66" i="1"/>
  <c r="N66" i="1"/>
  <c r="M66" i="1"/>
  <c r="O66" i="1" s="1"/>
  <c r="P66" i="1" s="1"/>
  <c r="L66" i="1"/>
  <c r="K66" i="1"/>
  <c r="J66" i="1"/>
  <c r="Q65" i="1"/>
  <c r="P65" i="1"/>
  <c r="N65" i="1"/>
  <c r="M65" i="1"/>
  <c r="L65" i="1"/>
  <c r="K65" i="1"/>
  <c r="O65" i="1" s="1"/>
  <c r="J65" i="1"/>
  <c r="Q64" i="1"/>
  <c r="N64" i="1"/>
  <c r="M64" i="1"/>
  <c r="L64" i="1"/>
  <c r="O64" i="1" s="1"/>
  <c r="P64" i="1" s="1"/>
  <c r="K64" i="1"/>
  <c r="J64" i="1"/>
  <c r="Q63" i="1"/>
  <c r="N63" i="1"/>
  <c r="M63" i="1"/>
  <c r="L63" i="1"/>
  <c r="K63" i="1"/>
  <c r="J63" i="1"/>
  <c r="Q62" i="1"/>
  <c r="N62" i="1"/>
  <c r="M62" i="1"/>
  <c r="O62" i="1" s="1"/>
  <c r="P62" i="1" s="1"/>
  <c r="L62" i="1"/>
  <c r="K62" i="1"/>
  <c r="J62" i="1"/>
  <c r="Q61" i="1"/>
  <c r="N61" i="1"/>
  <c r="M61" i="1"/>
  <c r="L61" i="1"/>
  <c r="K61" i="1"/>
  <c r="J61" i="1"/>
  <c r="Q60" i="1"/>
  <c r="N60" i="1"/>
  <c r="M60" i="1"/>
  <c r="L60" i="1"/>
  <c r="O60" i="1" s="1"/>
  <c r="P60" i="1" s="1"/>
  <c r="K60" i="1"/>
  <c r="J60" i="1"/>
  <c r="Q59" i="1"/>
  <c r="N59" i="1"/>
  <c r="M59" i="1"/>
  <c r="L59" i="1"/>
  <c r="K59" i="1"/>
  <c r="J59" i="1"/>
  <c r="Q58" i="1"/>
  <c r="O58" i="1"/>
  <c r="P58" i="1" s="1"/>
  <c r="N58" i="1"/>
  <c r="M58" i="1"/>
  <c r="L58" i="1"/>
  <c r="K58" i="1"/>
  <c r="J58" i="1"/>
  <c r="Q57" i="1"/>
  <c r="N57" i="1"/>
  <c r="M57" i="1"/>
  <c r="L57" i="1"/>
  <c r="K57" i="1"/>
  <c r="J57" i="1"/>
  <c r="Q56" i="1"/>
  <c r="N56" i="1"/>
  <c r="M56" i="1"/>
  <c r="L56" i="1"/>
  <c r="O56" i="1" s="1"/>
  <c r="P56" i="1" s="1"/>
  <c r="K56" i="1"/>
  <c r="J56" i="1"/>
  <c r="Q55" i="1"/>
  <c r="N55" i="1"/>
  <c r="M55" i="1"/>
  <c r="L55" i="1"/>
  <c r="K55" i="1"/>
  <c r="J55" i="1"/>
  <c r="Q54" i="1"/>
  <c r="N54" i="1"/>
  <c r="M54" i="1"/>
  <c r="L54" i="1"/>
  <c r="O54" i="1" s="1"/>
  <c r="P54" i="1" s="1"/>
  <c r="K54" i="1"/>
  <c r="J54" i="1"/>
  <c r="Q53" i="1"/>
  <c r="N53" i="1"/>
  <c r="M53" i="1"/>
  <c r="L53" i="1"/>
  <c r="K53" i="1"/>
  <c r="J53" i="1"/>
  <c r="Q52" i="1"/>
  <c r="N52" i="1"/>
  <c r="M52" i="1"/>
  <c r="L52" i="1"/>
  <c r="O52" i="1" s="1"/>
  <c r="P52" i="1" s="1"/>
  <c r="K52" i="1"/>
  <c r="J52" i="1"/>
  <c r="Q51" i="1"/>
  <c r="N51" i="1"/>
  <c r="M51" i="1"/>
  <c r="L51" i="1"/>
  <c r="K51" i="1"/>
  <c r="J51" i="1"/>
  <c r="Q50" i="1"/>
  <c r="N50" i="1"/>
  <c r="M50" i="1"/>
  <c r="L50" i="1"/>
  <c r="O50" i="1" s="1"/>
  <c r="P50" i="1" s="1"/>
  <c r="K50" i="1"/>
  <c r="J50" i="1"/>
  <c r="Q49" i="1"/>
  <c r="N49" i="1"/>
  <c r="M49" i="1"/>
  <c r="L49" i="1"/>
  <c r="K49" i="1"/>
  <c r="J49" i="1"/>
  <c r="Q48" i="1"/>
  <c r="P48" i="1"/>
  <c r="O48" i="1"/>
  <c r="N48" i="1"/>
  <c r="M48" i="1"/>
  <c r="L48" i="1"/>
  <c r="K48" i="1"/>
  <c r="J48" i="1"/>
  <c r="Q47" i="1"/>
  <c r="N47" i="1"/>
  <c r="M47" i="1"/>
  <c r="L47" i="1"/>
  <c r="K47" i="1"/>
  <c r="O47" i="1" s="1"/>
  <c r="P47" i="1" s="1"/>
  <c r="J47" i="1"/>
  <c r="Q46" i="1"/>
  <c r="O46" i="1"/>
  <c r="P46" i="1" s="1"/>
  <c r="N46" i="1"/>
  <c r="M46" i="1"/>
  <c r="L46" i="1"/>
  <c r="K46" i="1"/>
  <c r="J46" i="1"/>
  <c r="Q45" i="1"/>
  <c r="N45" i="1"/>
  <c r="M45" i="1"/>
  <c r="L45" i="1"/>
  <c r="K45" i="1"/>
  <c r="J45" i="1"/>
  <c r="Q44" i="1"/>
  <c r="N44" i="1"/>
  <c r="M44" i="1"/>
  <c r="L44" i="1"/>
  <c r="O44" i="1" s="1"/>
  <c r="P44" i="1" s="1"/>
  <c r="K44" i="1"/>
  <c r="J44" i="1"/>
  <c r="Q43" i="1"/>
  <c r="N43" i="1"/>
  <c r="M43" i="1"/>
  <c r="L43" i="1"/>
  <c r="K43" i="1"/>
  <c r="O43" i="1" s="1"/>
  <c r="P43" i="1" s="1"/>
  <c r="J43" i="1"/>
  <c r="Q42" i="1"/>
  <c r="N42" i="1"/>
  <c r="M42" i="1"/>
  <c r="L42" i="1"/>
  <c r="O42" i="1" s="1"/>
  <c r="P42" i="1" s="1"/>
  <c r="K42" i="1"/>
  <c r="J42" i="1"/>
  <c r="Q41" i="1"/>
  <c r="N41" i="1"/>
  <c r="M41" i="1"/>
  <c r="L41" i="1"/>
  <c r="K41" i="1"/>
  <c r="J41" i="1"/>
  <c r="Q40" i="1"/>
  <c r="P40" i="1"/>
  <c r="O40" i="1"/>
  <c r="N40" i="1"/>
  <c r="M40" i="1"/>
  <c r="L40" i="1"/>
  <c r="K40" i="1"/>
  <c r="J40" i="1"/>
  <c r="Q39" i="1"/>
  <c r="N39" i="1"/>
  <c r="M39" i="1"/>
  <c r="L39" i="1"/>
  <c r="K39" i="1"/>
  <c r="J39" i="1"/>
  <c r="Q38" i="1"/>
  <c r="O38" i="1"/>
  <c r="P38" i="1" s="1"/>
  <c r="N38" i="1"/>
  <c r="M38" i="1"/>
  <c r="L38" i="1"/>
  <c r="K38" i="1"/>
  <c r="J38" i="1"/>
  <c r="Q37" i="1"/>
  <c r="N37" i="1"/>
  <c r="M37" i="1"/>
  <c r="L37" i="1"/>
  <c r="K37" i="1"/>
  <c r="J37" i="1"/>
  <c r="Q36" i="1"/>
  <c r="N36" i="1"/>
  <c r="M36" i="1"/>
  <c r="L36" i="1"/>
  <c r="O36" i="1" s="1"/>
  <c r="P36" i="1" s="1"/>
  <c r="K36" i="1"/>
  <c r="J36" i="1"/>
  <c r="Q35" i="1"/>
  <c r="N35" i="1"/>
  <c r="M35" i="1"/>
  <c r="L35" i="1"/>
  <c r="K35" i="1"/>
  <c r="O35" i="1" s="1"/>
  <c r="P35" i="1" s="1"/>
  <c r="J35" i="1"/>
  <c r="Q34" i="1"/>
  <c r="N34" i="1"/>
  <c r="M34" i="1"/>
  <c r="L34" i="1"/>
  <c r="O34" i="1" s="1"/>
  <c r="P34" i="1" s="1"/>
  <c r="K34" i="1"/>
  <c r="J34" i="1"/>
  <c r="Q33" i="1"/>
  <c r="N33" i="1"/>
  <c r="M33" i="1"/>
  <c r="L33" i="1"/>
  <c r="K33" i="1"/>
  <c r="J33" i="1"/>
  <c r="Q32" i="1"/>
  <c r="N32" i="1"/>
  <c r="M32" i="1"/>
  <c r="L32" i="1"/>
  <c r="O32" i="1" s="1"/>
  <c r="P32" i="1" s="1"/>
  <c r="K32" i="1"/>
  <c r="J32" i="1"/>
  <c r="Q31" i="1"/>
  <c r="N31" i="1"/>
  <c r="M31" i="1"/>
  <c r="L31" i="1"/>
  <c r="K31" i="1"/>
  <c r="J31" i="1"/>
  <c r="Q30" i="1"/>
  <c r="N30" i="1"/>
  <c r="M30" i="1"/>
  <c r="O30" i="1" s="1"/>
  <c r="P30" i="1" s="1"/>
  <c r="L30" i="1"/>
  <c r="K30" i="1"/>
  <c r="J30" i="1"/>
  <c r="Q29" i="1"/>
  <c r="N29" i="1"/>
  <c r="M29" i="1"/>
  <c r="L29" i="1"/>
  <c r="K29" i="1"/>
  <c r="J29" i="1"/>
  <c r="Q28" i="1"/>
  <c r="N28" i="1"/>
  <c r="M28" i="1"/>
  <c r="L28" i="1"/>
  <c r="O28" i="1" s="1"/>
  <c r="P28" i="1" s="1"/>
  <c r="K28" i="1"/>
  <c r="J28" i="1"/>
  <c r="Q27" i="1"/>
  <c r="N27" i="1"/>
  <c r="M27" i="1"/>
  <c r="L27" i="1"/>
  <c r="K27" i="1"/>
  <c r="J27" i="1"/>
  <c r="Q26" i="1"/>
  <c r="N26" i="1"/>
  <c r="M26" i="1"/>
  <c r="L26" i="1"/>
  <c r="O26" i="1" s="1"/>
  <c r="P26" i="1" s="1"/>
  <c r="K26" i="1"/>
  <c r="J26" i="1"/>
  <c r="Q25" i="1"/>
  <c r="N25" i="1"/>
  <c r="M25" i="1"/>
  <c r="L25" i="1"/>
  <c r="K25" i="1"/>
  <c r="J25" i="1"/>
  <c r="Q24" i="1"/>
  <c r="N24" i="1"/>
  <c r="M24" i="1"/>
  <c r="L24" i="1"/>
  <c r="O24" i="1" s="1"/>
  <c r="P24" i="1" s="1"/>
  <c r="K24" i="1"/>
  <c r="J24" i="1"/>
  <c r="Q23" i="1"/>
  <c r="N23" i="1"/>
  <c r="M23" i="1"/>
  <c r="L23" i="1"/>
  <c r="K23" i="1"/>
  <c r="J23" i="1"/>
  <c r="Q22" i="1"/>
  <c r="N22" i="1"/>
  <c r="M22" i="1"/>
  <c r="L22" i="1"/>
  <c r="O22" i="1" s="1"/>
  <c r="P22" i="1" s="1"/>
  <c r="K22" i="1"/>
  <c r="J22" i="1"/>
  <c r="Q21" i="1"/>
  <c r="N21" i="1"/>
  <c r="M21" i="1"/>
  <c r="L21" i="1"/>
  <c r="K21" i="1"/>
  <c r="J21" i="1"/>
  <c r="Q20" i="1"/>
  <c r="N20" i="1"/>
  <c r="M20" i="1"/>
  <c r="L20" i="1"/>
  <c r="O20" i="1" s="1"/>
  <c r="P20" i="1" s="1"/>
  <c r="K20" i="1"/>
  <c r="J20" i="1"/>
  <c r="Q19" i="1"/>
  <c r="N19" i="1"/>
  <c r="M19" i="1"/>
  <c r="L19" i="1"/>
  <c r="K19" i="1"/>
  <c r="J19" i="1"/>
  <c r="Q18" i="1"/>
  <c r="N18" i="1"/>
  <c r="M18" i="1"/>
  <c r="L18" i="1"/>
  <c r="O18" i="1" s="1"/>
  <c r="P18" i="1" s="1"/>
  <c r="K18" i="1"/>
  <c r="J18" i="1"/>
  <c r="Q17" i="1"/>
  <c r="N17" i="1"/>
  <c r="M17" i="1"/>
  <c r="L17" i="1"/>
  <c r="K17" i="1"/>
  <c r="J17" i="1"/>
  <c r="Q16" i="1"/>
  <c r="P16" i="1"/>
  <c r="O16" i="1"/>
  <c r="N16" i="1"/>
  <c r="M16" i="1"/>
  <c r="L16" i="1"/>
  <c r="K16" i="1"/>
  <c r="J16" i="1"/>
  <c r="Q15" i="1"/>
  <c r="N15" i="1"/>
  <c r="M15" i="1"/>
  <c r="L15" i="1"/>
  <c r="K15" i="1"/>
  <c r="O15" i="1" s="1"/>
  <c r="P15" i="1" s="1"/>
  <c r="J15" i="1"/>
  <c r="Q14" i="1"/>
  <c r="N14" i="1"/>
  <c r="M14" i="1"/>
  <c r="L14" i="1"/>
  <c r="O14" i="1" s="1"/>
  <c r="P14" i="1" s="1"/>
  <c r="K14" i="1"/>
  <c r="J14" i="1"/>
  <c r="Q13" i="1"/>
  <c r="N13" i="1"/>
  <c r="M13" i="1"/>
  <c r="L13" i="1"/>
  <c r="K13" i="1"/>
  <c r="J13" i="1"/>
  <c r="Q12" i="1"/>
  <c r="N12" i="1"/>
  <c r="M12" i="1"/>
  <c r="L12" i="1"/>
  <c r="O12" i="1" s="1"/>
  <c r="P12" i="1" s="1"/>
  <c r="K12" i="1"/>
  <c r="J12" i="1"/>
  <c r="Q11" i="1"/>
  <c r="N11" i="1"/>
  <c r="M11" i="1"/>
  <c r="L11" i="1"/>
  <c r="O11" i="1" s="1"/>
  <c r="P11" i="1" s="1"/>
  <c r="K11" i="1"/>
  <c r="J11" i="1"/>
  <c r="Q10" i="1"/>
  <c r="N10" i="1"/>
  <c r="M10" i="1"/>
  <c r="L10" i="1"/>
  <c r="O10" i="1" s="1"/>
  <c r="P10" i="1" s="1"/>
  <c r="K10" i="1"/>
  <c r="J10" i="1"/>
  <c r="Q9" i="1"/>
  <c r="N9" i="1"/>
  <c r="M9" i="1"/>
  <c r="L9" i="1"/>
  <c r="O9" i="1" s="1"/>
  <c r="P9" i="1" s="1"/>
  <c r="K9" i="1"/>
  <c r="J9" i="1"/>
  <c r="Q8" i="1"/>
  <c r="O8" i="1"/>
  <c r="P8" i="1" s="1"/>
  <c r="N8" i="1"/>
  <c r="M8" i="1"/>
  <c r="L8" i="1"/>
  <c r="K8" i="1"/>
  <c r="J8" i="1"/>
  <c r="Q7" i="1"/>
  <c r="N7" i="1"/>
  <c r="M7" i="1"/>
  <c r="L7" i="1"/>
  <c r="K7" i="1"/>
  <c r="J7" i="1"/>
  <c r="Q6" i="1"/>
  <c r="N6" i="1"/>
  <c r="O6" i="1" s="1"/>
  <c r="P6" i="1" s="1"/>
  <c r="M6" i="1"/>
  <c r="L6" i="1"/>
  <c r="K6" i="1"/>
  <c r="J6" i="1"/>
  <c r="Q5" i="1"/>
  <c r="N5" i="1"/>
  <c r="M5" i="1"/>
  <c r="L5" i="1"/>
  <c r="O5" i="1" s="1"/>
  <c r="P5" i="1" s="1"/>
  <c r="K5" i="1"/>
  <c r="J5" i="1"/>
  <c r="Q4" i="1"/>
  <c r="N4" i="1"/>
  <c r="M4" i="1"/>
  <c r="L4" i="1"/>
  <c r="O4" i="1" s="1"/>
  <c r="P4" i="1" s="1"/>
  <c r="K4" i="1"/>
  <c r="J4" i="1"/>
  <c r="Q3" i="1"/>
  <c r="N3" i="1"/>
  <c r="M3" i="1"/>
  <c r="L3" i="1"/>
  <c r="O3" i="1" s="1"/>
  <c r="P3" i="1" s="1"/>
  <c r="K3" i="1"/>
  <c r="J3" i="1"/>
  <c r="O13" i="1" l="1"/>
  <c r="P13" i="1" s="1"/>
  <c r="O45" i="1"/>
  <c r="P45" i="1" s="1"/>
  <c r="O77" i="1"/>
  <c r="P77" i="1" s="1"/>
  <c r="O109" i="1"/>
  <c r="P109" i="1" s="1"/>
  <c r="O212" i="1"/>
  <c r="P212" i="1" s="1"/>
  <c r="O41" i="1"/>
  <c r="P41" i="1" s="1"/>
  <c r="O73" i="1"/>
  <c r="P73" i="1" s="1"/>
  <c r="O105" i="1"/>
  <c r="P105" i="1" s="1"/>
  <c r="O137" i="1"/>
  <c r="P137" i="1" s="1"/>
  <c r="O159" i="1"/>
  <c r="P159" i="1" s="1"/>
  <c r="O177" i="1"/>
  <c r="P177" i="1" s="1"/>
  <c r="O186" i="1"/>
  <c r="P186" i="1" s="1"/>
  <c r="O230" i="1"/>
  <c r="P230" i="1" s="1"/>
  <c r="O39" i="1"/>
  <c r="P39" i="1" s="1"/>
  <c r="O71" i="1"/>
  <c r="P71" i="1" s="1"/>
  <c r="O103" i="1"/>
  <c r="P103" i="1" s="1"/>
  <c r="O135" i="1"/>
  <c r="P135" i="1" s="1"/>
  <c r="O157" i="1"/>
  <c r="P157" i="1" s="1"/>
  <c r="O7" i="1"/>
  <c r="P7" i="1" s="1"/>
  <c r="O37" i="1"/>
  <c r="P37" i="1" s="1"/>
  <c r="O69" i="1"/>
  <c r="P69" i="1" s="1"/>
  <c r="O101" i="1"/>
  <c r="P101" i="1" s="1"/>
  <c r="O133" i="1"/>
  <c r="P133" i="1" s="1"/>
  <c r="O146" i="1"/>
  <c r="P146" i="1" s="1"/>
  <c r="O191" i="1"/>
  <c r="P191" i="1" s="1"/>
  <c r="O205" i="1"/>
  <c r="P205" i="1" s="1"/>
  <c r="O228" i="1"/>
  <c r="P228" i="1" s="1"/>
  <c r="O189" i="1"/>
  <c r="P189" i="1" s="1"/>
  <c r="O33" i="1"/>
  <c r="P33" i="1" s="1"/>
  <c r="O31" i="1"/>
  <c r="P31" i="1" s="1"/>
  <c r="O63" i="1"/>
  <c r="P63" i="1" s="1"/>
  <c r="O95" i="1"/>
  <c r="P95" i="1" s="1"/>
  <c r="O127" i="1"/>
  <c r="P127" i="1" s="1"/>
  <c r="O153" i="1"/>
  <c r="P153" i="1" s="1"/>
  <c r="O173" i="1"/>
  <c r="P173" i="1" s="1"/>
  <c r="O244" i="1"/>
  <c r="P244" i="1" s="1"/>
  <c r="O29" i="1"/>
  <c r="P29" i="1" s="1"/>
  <c r="O61" i="1"/>
  <c r="P61" i="1" s="1"/>
  <c r="O93" i="1"/>
  <c r="P93" i="1" s="1"/>
  <c r="O125" i="1"/>
  <c r="P125" i="1" s="1"/>
  <c r="O151" i="1"/>
  <c r="P151" i="1" s="1"/>
  <c r="O27" i="1"/>
  <c r="P27" i="1" s="1"/>
  <c r="O59" i="1"/>
  <c r="P59" i="1" s="1"/>
  <c r="O91" i="1"/>
  <c r="P91" i="1" s="1"/>
  <c r="O123" i="1"/>
  <c r="P123" i="1" s="1"/>
  <c r="O149" i="1"/>
  <c r="P149" i="1" s="1"/>
  <c r="O178" i="1"/>
  <c r="P178" i="1" s="1"/>
  <c r="O201" i="1"/>
  <c r="P201" i="1" s="1"/>
  <c r="O221" i="1"/>
  <c r="P221" i="1" s="1"/>
  <c r="O25" i="1"/>
  <c r="P25" i="1" s="1"/>
  <c r="O57" i="1"/>
  <c r="P57" i="1" s="1"/>
  <c r="O89" i="1"/>
  <c r="P89" i="1" s="1"/>
  <c r="O121" i="1"/>
  <c r="P121" i="1" s="1"/>
  <c r="O171" i="1"/>
  <c r="P171" i="1" s="1"/>
  <c r="O206" i="1"/>
  <c r="P206" i="1" s="1"/>
  <c r="O55" i="1"/>
  <c r="P55" i="1" s="1"/>
  <c r="O87" i="1"/>
  <c r="P87" i="1" s="1"/>
  <c r="O119" i="1"/>
  <c r="P119" i="1" s="1"/>
  <c r="O147" i="1"/>
  <c r="P147" i="1" s="1"/>
  <c r="O17" i="1"/>
  <c r="P17" i="1" s="1"/>
  <c r="O23" i="1"/>
  <c r="P23" i="1" s="1"/>
  <c r="O21" i="1"/>
  <c r="P21" i="1" s="1"/>
  <c r="O53" i="1"/>
  <c r="P53" i="1" s="1"/>
  <c r="O85" i="1"/>
  <c r="P85" i="1" s="1"/>
  <c r="O117" i="1"/>
  <c r="P117" i="1" s="1"/>
  <c r="O169" i="1"/>
  <c r="P169" i="1" s="1"/>
  <c r="O197" i="1"/>
  <c r="P197" i="1" s="1"/>
  <c r="O19" i="1"/>
  <c r="P19" i="1" s="1"/>
  <c r="O51" i="1"/>
  <c r="P51" i="1" s="1"/>
  <c r="O83" i="1"/>
  <c r="P83" i="1" s="1"/>
  <c r="O115" i="1"/>
  <c r="P115" i="1" s="1"/>
  <c r="O145" i="1"/>
  <c r="P145" i="1" s="1"/>
  <c r="O167" i="1"/>
  <c r="P167" i="1" s="1"/>
  <c r="O181" i="1"/>
  <c r="P181" i="1" s="1"/>
  <c r="O190" i="1"/>
  <c r="P190" i="1" s="1"/>
  <c r="O204" i="1"/>
  <c r="P204" i="1" s="1"/>
  <c r="O237" i="1"/>
  <c r="P237" i="1" s="1"/>
  <c r="O49" i="1"/>
  <c r="P49" i="1" s="1"/>
  <c r="O81" i="1"/>
  <c r="P81" i="1" s="1"/>
  <c r="O113" i="1"/>
  <c r="P113" i="1" s="1"/>
  <c r="O143" i="1"/>
  <c r="P143" i="1" s="1"/>
  <c r="O154" i="1"/>
  <c r="P154" i="1" s="1"/>
  <c r="O165" i="1"/>
  <c r="P165" i="1" s="1"/>
  <c r="O174" i="1"/>
  <c r="P174" i="1" s="1"/>
  <c r="O214" i="1"/>
  <c r="P214" i="1" s="1"/>
  <c r="O203" i="1"/>
  <c r="P203" i="1" s="1"/>
  <c r="O219" i="1"/>
  <c r="P219" i="1" s="1"/>
  <c r="O235" i="1"/>
  <c r="P235" i="1" s="1"/>
  <c r="O251" i="1"/>
  <c r="P251" i="1" s="1"/>
  <c r="O273" i="1"/>
  <c r="P273" i="1" s="1"/>
  <c r="O278" i="1"/>
  <c r="P278" i="1" s="1"/>
  <c r="O256" i="1"/>
  <c r="P256" i="1" s="1"/>
  <c r="O283" i="1"/>
  <c r="P283" i="1" s="1"/>
  <c r="O288" i="1"/>
  <c r="P288" i="1" s="1"/>
  <c r="O199" i="1"/>
  <c r="P199" i="1" s="1"/>
  <c r="O217" i="1"/>
  <c r="P217" i="1" s="1"/>
  <c r="O233" i="1"/>
  <c r="P233" i="1" s="1"/>
  <c r="O249" i="1"/>
  <c r="P249" i="1" s="1"/>
  <c r="O261" i="1"/>
  <c r="P261" i="1" s="1"/>
  <c r="O266" i="1"/>
  <c r="P266" i="1" s="1"/>
  <c r="O293" i="1"/>
  <c r="P293" i="1" s="1"/>
  <c r="O298" i="1"/>
  <c r="P298" i="1" s="1"/>
  <c r="O317" i="1"/>
  <c r="P317" i="1" s="1"/>
  <c r="O163" i="1"/>
  <c r="P163" i="1" s="1"/>
  <c r="O195" i="1"/>
  <c r="P195" i="1" s="1"/>
  <c r="O215" i="1"/>
  <c r="P215" i="1" s="1"/>
  <c r="O231" i="1"/>
  <c r="P231" i="1" s="1"/>
  <c r="O247" i="1"/>
  <c r="P247" i="1" s="1"/>
  <c r="O254" i="1"/>
  <c r="P254" i="1" s="1"/>
  <c r="O281" i="1"/>
  <c r="P281" i="1" s="1"/>
  <c r="O286" i="1"/>
  <c r="P286" i="1" s="1"/>
  <c r="O259" i="1"/>
  <c r="P259" i="1" s="1"/>
  <c r="O264" i="1"/>
  <c r="P264" i="1" s="1"/>
  <c r="O291" i="1"/>
  <c r="P291" i="1" s="1"/>
  <c r="O296" i="1"/>
  <c r="P296" i="1" s="1"/>
  <c r="O306" i="1"/>
  <c r="P306" i="1" s="1"/>
  <c r="O213" i="1"/>
  <c r="P213" i="1" s="1"/>
  <c r="O229" i="1"/>
  <c r="P229" i="1" s="1"/>
  <c r="O279" i="1"/>
  <c r="P279" i="1" s="1"/>
  <c r="O284" i="1"/>
  <c r="P284" i="1" s="1"/>
  <c r="O315" i="1"/>
  <c r="P315" i="1" s="1"/>
  <c r="O155" i="1"/>
  <c r="P155" i="1" s="1"/>
  <c r="O187" i="1"/>
  <c r="P187" i="1" s="1"/>
  <c r="O211" i="1"/>
  <c r="P211" i="1" s="1"/>
  <c r="O227" i="1"/>
  <c r="P227" i="1" s="1"/>
  <c r="O243" i="1"/>
  <c r="P243" i="1" s="1"/>
  <c r="O257" i="1"/>
  <c r="P257" i="1" s="1"/>
  <c r="O262" i="1"/>
  <c r="P262" i="1" s="1"/>
  <c r="O289" i="1"/>
  <c r="P289" i="1" s="1"/>
  <c r="O294" i="1"/>
  <c r="P294" i="1" s="1"/>
  <c r="O267" i="1"/>
  <c r="P267" i="1" s="1"/>
  <c r="O272" i="1"/>
  <c r="P272" i="1" s="1"/>
  <c r="O299" i="1"/>
  <c r="P299" i="1" s="1"/>
  <c r="O183" i="1"/>
  <c r="P183" i="1" s="1"/>
  <c r="O209" i="1"/>
  <c r="P209" i="1" s="1"/>
  <c r="O225" i="1"/>
  <c r="P225" i="1" s="1"/>
  <c r="O241" i="1"/>
  <c r="P241" i="1" s="1"/>
  <c r="O277" i="1"/>
  <c r="P277" i="1" s="1"/>
  <c r="O282" i="1"/>
  <c r="P282" i="1" s="1"/>
  <c r="O255" i="1"/>
  <c r="P255" i="1" s="1"/>
  <c r="O260" i="1"/>
  <c r="P260" i="1" s="1"/>
  <c r="O287" i="1"/>
  <c r="P287" i="1" s="1"/>
  <c r="O292" i="1"/>
  <c r="P292" i="1" s="1"/>
  <c r="O179" i="1"/>
  <c r="P179" i="1" s="1"/>
  <c r="O207" i="1"/>
  <c r="P207" i="1" s="1"/>
  <c r="O223" i="1"/>
  <c r="P223" i="1" s="1"/>
  <c r="O239" i="1"/>
  <c r="P239" i="1" s="1"/>
  <c r="O265" i="1"/>
  <c r="P265" i="1" s="1"/>
  <c r="O270" i="1"/>
  <c r="P270" i="1" s="1"/>
  <c r="O297" i="1"/>
  <c r="P297" i="1" s="1"/>
  <c r="O322" i="1"/>
  <c r="P322" i="1" s="1"/>
  <c r="O275" i="1"/>
  <c r="P275" i="1" s="1"/>
  <c r="O280" i="1"/>
  <c r="P280" i="1" s="1"/>
  <c r="O331" i="1"/>
  <c r="P331" i="1" s="1"/>
</calcChain>
</file>

<file path=xl/comments1.xml><?xml version="1.0" encoding="utf-8"?>
<comments xmlns="http://schemas.openxmlformats.org/spreadsheetml/2006/main">
  <authors>
    <author>USER1</author>
    <author>Autor</author>
  </authors>
  <commentList>
    <comment ref="A2" authorId="0" shapeId="0">
      <text>
        <r>
          <rPr>
            <b/>
            <sz val="9"/>
            <color indexed="81"/>
            <rFont val="Segoe UI"/>
            <family val="2"/>
          </rPr>
          <t>USER1:</t>
        </r>
        <r>
          <rPr>
            <sz val="9"/>
            <color indexed="81"/>
            <rFont val="Segoe UI"/>
            <family val="2"/>
          </rPr>
          <t xml:space="preserve">
Je potrebné stanoviť ID pre danú požiadavku, pričom sa začína od ID_1 a následne sa pokračuje vždy po 1</t>
        </r>
      </text>
    </comment>
    <comment ref="B2" authorId="0" shapeId="0">
      <text>
        <r>
          <rPr>
            <b/>
            <sz val="9"/>
            <color indexed="81"/>
            <rFont val="Segoe UI"/>
            <family val="2"/>
          </rPr>
          <t>USER1:</t>
        </r>
        <r>
          <rPr>
            <sz val="9"/>
            <color indexed="81"/>
            <rFont val="Segoe UI"/>
            <family val="2"/>
          </rPr>
          <t xml:space="preserve">
Je potrebné vybrať klasifikáciu požiadavky z kombo boxu, pričom sa jedná o:
 - funkčnú požiadvaku
 - technickú požiadavku
 - ne- funkčnú požiadavku
Viac k problematike v metodika časť Definovanie a klasifikácia požiadaviek</t>
        </r>
      </text>
    </comment>
    <comment ref="C2" authorId="0" shapeId="0">
      <text>
        <r>
          <rPr>
            <b/>
            <sz val="9"/>
            <color indexed="81"/>
            <rFont val="Segoe UI"/>
            <family val="2"/>
          </rPr>
          <t>USER1:</t>
        </r>
        <r>
          <rPr>
            <sz val="9"/>
            <color indexed="81"/>
            <rFont val="Segoe UI"/>
            <family val="2"/>
          </rPr>
          <t xml:space="preserve">
Oblasti požiadaviek si definuje vlastník projektu, pričom by mali byť zvolené tak, aby zahŕňali nejakú ucelenú oblasť - napr. modul, funkčnosť a pod.</t>
        </r>
      </text>
    </comment>
    <comment ref="D2" authorId="0" shapeId="0">
      <text>
        <r>
          <rPr>
            <b/>
            <sz val="9"/>
            <color indexed="81"/>
            <rFont val="Segoe UI"/>
            <family val="2"/>
          </rPr>
          <t>USER1:</t>
        </r>
        <r>
          <rPr>
            <sz val="9"/>
            <color indexed="81"/>
            <rFont val="Segoe UI"/>
            <family val="2"/>
          </rPr>
          <t xml:space="preserve">
Jedná sa o jednoduché nazvanie požiadavky</t>
        </r>
      </text>
    </comment>
    <comment ref="E2" authorId="0" shapeId="0">
      <text>
        <r>
          <rPr>
            <b/>
            <sz val="9"/>
            <color indexed="81"/>
            <rFont val="Segoe UI"/>
            <family val="2"/>
          </rPr>
          <t>USER1:</t>
        </r>
        <r>
          <rPr>
            <sz val="9"/>
            <color indexed="81"/>
            <rFont val="Segoe UI"/>
            <family val="2"/>
          </rPr>
          <t xml:space="preserve">
Mal by byť určený väčí detail požiadvaky tak, aby bolo jasné o čo sa v danej požiadavke jedná. 
Tento popis bude následne dôležitý aj pre proces verejného obstarávania ako aj pre procesy dodávky, akceptácie a testovania daných požiadaviek</t>
        </r>
      </text>
    </comment>
    <comment ref="F2" authorId="0" shapeId="0">
      <text>
        <r>
          <rPr>
            <b/>
            <sz val="9"/>
            <color indexed="81"/>
            <rFont val="Segoe UI"/>
            <family val="2"/>
          </rPr>
          <t>USER1:</t>
        </r>
        <r>
          <rPr>
            <sz val="9"/>
            <color indexed="81"/>
            <rFont val="Segoe UI"/>
            <family val="2"/>
          </rPr>
          <t xml:space="preserve">
Mal by byť definovaný vlastník, ktorý je zodpovedný za definovanie danej požiadavky</t>
        </r>
      </text>
    </comment>
    <comment ref="G2" authorId="0" shapeId="0">
      <text>
        <r>
          <rPr>
            <b/>
            <sz val="9"/>
            <color indexed="81"/>
            <rFont val="Segoe UI"/>
            <family val="2"/>
          </rPr>
          <t>USER1:</t>
        </r>
        <r>
          <rPr>
            <sz val="9"/>
            <color indexed="81"/>
            <rFont val="Segoe UI"/>
            <family val="2"/>
          </rPr>
          <t xml:space="preserve">
V tejto časti vyberie žiadateľ, ku ktorému modulu sa požiadavka viaže. 
Ak jedna požiadavka patrí k viacerým modulom, je potrbené je zadefinovať viac krát.</t>
        </r>
      </text>
    </comment>
    <comment ref="H2" authorId="0" shapeId="0">
      <text>
        <r>
          <rPr>
            <b/>
            <sz val="9"/>
            <color indexed="81"/>
            <rFont val="Segoe UI"/>
            <family val="2"/>
          </rPr>
          <t>USER1:</t>
        </r>
        <r>
          <rPr>
            <sz val="9"/>
            <color indexed="81"/>
            <rFont val="Segoe UI"/>
            <family val="2"/>
          </rPr>
          <t xml:space="preserve">
Táto časť sa vypĺňa len pre funkčné požiadavky a predstavuje počet prístupových miest pre danú požiadavku:
- Call Centrum
- Integrované obslužné miesto
- Špecializovaný portál
- Klientske centrum štátnej správy
- Podateľná orgánu verenej moci
- Pracovicko OVM
- eGovApps na mobilných platformách
- GoTechApps – komerčné riešenie
- e-mail
- SMS
- Ústredný portál verejnej správy</t>
        </r>
      </text>
    </comment>
    <comment ref="I2" authorId="0" shapeId="0">
      <text>
        <r>
          <rPr>
            <b/>
            <sz val="9"/>
            <color indexed="81"/>
            <rFont val="Segoe UI"/>
            <family val="2"/>
          </rPr>
          <t>USER1:</t>
        </r>
        <r>
          <rPr>
            <sz val="9"/>
            <color indexed="81"/>
            <rFont val="Segoe UI"/>
            <family val="2"/>
          </rPr>
          <t xml:space="preserve">
Zložitosť požiadavky je vyjadrená hodnotami:
 - 5 - jednoduchá
 - 10 - priemerná
 - 15 - komplexná
Pričom detailné vysvetlenie je v časti Vývoj a úprava SW diela / Aplikácie</t>
        </r>
      </text>
    </comment>
    <comment ref="K2" authorId="0" shapeId="0">
      <text>
        <r>
          <rPr>
            <b/>
            <sz val="9"/>
            <color indexed="81"/>
            <rFont val="Segoe UI"/>
            <family val="2"/>
          </rPr>
          <t>USER1:</t>
        </r>
        <r>
          <rPr>
            <sz val="9"/>
            <color indexed="81"/>
            <rFont val="Segoe UI"/>
            <family val="2"/>
          </rPr>
          <t xml:space="preserve">
Predstavuje súčim Poctu pristupovych kanalov a Zlozitosti poziadavky</t>
        </r>
      </text>
    </comment>
    <comment ref="L2" authorId="0" shapeId="0">
      <text>
        <r>
          <rPr>
            <b/>
            <sz val="9"/>
            <color indexed="81"/>
            <rFont val="Segoe UI"/>
            <family val="2"/>
          </rPr>
          <t>USER1:</t>
        </r>
        <r>
          <rPr>
            <sz val="9"/>
            <color indexed="81"/>
            <rFont val="Segoe UI"/>
            <family val="2"/>
          </rPr>
          <t xml:space="preserve">
Dotiahnutá vážená hodnota UAW pre daný modul</t>
        </r>
      </text>
    </comment>
    <comment ref="M2" authorId="0" shapeId="0">
      <text>
        <r>
          <rPr>
            <b/>
            <sz val="9"/>
            <color indexed="81"/>
            <rFont val="Segoe UI"/>
            <family val="2"/>
          </rPr>
          <t>USER1:</t>
        </r>
        <r>
          <rPr>
            <sz val="9"/>
            <color indexed="81"/>
            <rFont val="Segoe UI"/>
            <family val="2"/>
          </rPr>
          <t xml:space="preserve">
Dotiahntuá hodnota zo záložky Moduly pre daný modul</t>
        </r>
      </text>
    </comment>
    <comment ref="N2" authorId="0" shapeId="0">
      <text>
        <r>
          <rPr>
            <b/>
            <sz val="9"/>
            <color indexed="81"/>
            <rFont val="Segoe UI"/>
            <family val="2"/>
          </rPr>
          <t>USER1:</t>
        </r>
        <r>
          <rPr>
            <sz val="9"/>
            <color indexed="81"/>
            <rFont val="Segoe UI"/>
            <family val="2"/>
          </rPr>
          <t xml:space="preserve">
Dotiahntuá hodnota zo záložky Moduly pre daný modul</t>
        </r>
      </text>
    </comment>
    <comment ref="O2" authorId="0" shapeId="0">
      <text>
        <r>
          <rPr>
            <b/>
            <sz val="9"/>
            <color indexed="81"/>
            <rFont val="Segoe UI"/>
            <family val="2"/>
          </rPr>
          <t>USER1:</t>
        </r>
        <r>
          <rPr>
            <sz val="9"/>
            <color indexed="81"/>
            <rFont val="Segoe UI"/>
            <family val="2"/>
          </rPr>
          <t xml:space="preserve">
Jedná sa o výpočet počtu Bodov Prípadov použitia, ktorý je základným faktorom pre výpočet následnej náročnosti, pričom výpočet je nasledovny:
(Zlozitost + UAW) * ECF * TCF</t>
        </r>
      </text>
    </comment>
    <comment ref="P2" authorId="0" shapeId="0">
      <text>
        <r>
          <rPr>
            <b/>
            <sz val="9"/>
            <color indexed="81"/>
            <rFont val="Segoe UI"/>
            <family val="2"/>
          </rPr>
          <t>USER1:</t>
        </r>
        <r>
          <rPr>
            <sz val="9"/>
            <color indexed="81"/>
            <rFont val="Segoe UI"/>
            <family val="2"/>
          </rPr>
          <t xml:space="preserve">
Jedná sa o hodinovú náročnosť implementácie danej požiadavky, pričom je hdonota UCP prenásobená PF stanoveným pra daný modul</t>
        </r>
      </text>
    </comment>
    <comment ref="Q2" authorId="0" shapeId="0">
      <text>
        <r>
          <rPr>
            <b/>
            <sz val="9"/>
            <color indexed="81"/>
            <rFont val="Segoe UI"/>
            <family val="2"/>
          </rPr>
          <t>USER1:</t>
        </r>
        <r>
          <rPr>
            <sz val="9"/>
            <color indexed="81"/>
            <rFont val="Segoe UI"/>
            <family val="2"/>
          </rPr>
          <t xml:space="preserve">
Je automaticky dotihanutá hodnota inkrementu pre daný modul ku každej požiadavke</t>
        </r>
      </text>
    </comment>
    <comment ref="E44" authorId="1" shapeId="0">
      <text>
        <r>
          <rPr>
            <sz val="11"/>
            <color theme="1"/>
            <rFont val="Aptos Narrow"/>
            <family val="2"/>
            <charset val="238"/>
            <scheme val="minor"/>
          </rPr>
          <t>======
ID#AAABQE7wDzg
tc={B5746965-3123-409B-A8A2-DF2C213B0A30}    (2024-06-18 13:56:37)
[Threaded comment]
Your version of Excel allows you to read this threaded comment; however, any edits to it will get removed if the file is opened in a newer version of Excel. Learn more: https://go.microsoft.com/fwlink/?linkid=870924
Comment:
    Vyžaduje upravu legislatívy</t>
        </r>
      </text>
    </comment>
  </commentList>
</comments>
</file>

<file path=xl/sharedStrings.xml><?xml version="1.0" encoding="utf-8"?>
<sst xmlns="http://schemas.openxmlformats.org/spreadsheetml/2006/main" count="4241" uniqueCount="1648">
  <si>
    <r>
      <rPr>
        <b/>
        <sz val="10"/>
        <rFont val="Aptos Display"/>
        <family val="2"/>
        <scheme val="major"/>
      </rPr>
      <t>KROK 1)
INICIAČNÁ FÁZA</t>
    </r>
    <r>
      <rPr>
        <sz val="10"/>
        <rFont val="Aptos Display"/>
        <family val="2"/>
        <scheme val="major"/>
      </rPr>
      <t xml:space="preserve">
(obsah tvorí </t>
    </r>
    <r>
      <rPr>
        <b/>
        <sz val="10"/>
        <rFont val="Aptos Display"/>
        <family val="2"/>
        <scheme val="major"/>
      </rPr>
      <t>OBJEDNÁVATEĽ -</t>
    </r>
    <r>
      <rPr>
        <sz val="10"/>
        <rFont val="Aptos Display"/>
        <family val="2"/>
        <scheme val="major"/>
      </rPr>
      <t xml:space="preserve"> PRED spustením VO)</t>
    </r>
  </si>
  <si>
    <r>
      <t xml:space="preserve">KROK 2)
</t>
    </r>
    <r>
      <rPr>
        <sz val="10"/>
        <rFont val="Aptos Display"/>
        <family val="2"/>
        <scheme val="major"/>
      </rPr>
      <t>VEREJNÉ OBSTARÁVANIE</t>
    </r>
    <r>
      <rPr>
        <b/>
        <sz val="10"/>
        <rFont val="Aptos Display"/>
        <family val="2"/>
        <scheme val="major"/>
      </rPr>
      <t xml:space="preserve">
VYJADRENIE UCHÁDZAČA / ZÁUJEMCU
</t>
    </r>
    <r>
      <rPr>
        <sz val="10"/>
        <rFont val="Aptos Display"/>
        <family val="2"/>
        <scheme val="major"/>
      </rPr>
      <t xml:space="preserve">(PROCES VO - odpovede </t>
    </r>
    <r>
      <rPr>
        <b/>
        <sz val="10"/>
        <rFont val="Aptos Display"/>
        <family val="2"/>
        <scheme val="major"/>
      </rPr>
      <t>UCHÁDZAČA</t>
    </r>
    <r>
      <rPr>
        <sz val="10"/>
        <rFont val="Aptos Display"/>
        <family val="2"/>
        <scheme val="major"/>
      </rPr>
      <t xml:space="preserve"> - potrebné vyplniť za každú požiadavku)</t>
    </r>
  </si>
  <si>
    <r>
      <t xml:space="preserve">KROK 3) 
REALIZAČNÁ FÁZA
</t>
    </r>
    <r>
      <rPr>
        <sz val="10"/>
        <rFont val="Aptos Display"/>
        <family val="2"/>
        <scheme val="major"/>
      </rPr>
      <t xml:space="preserve">(obsah tvorí </t>
    </r>
    <r>
      <rPr>
        <b/>
        <sz val="10"/>
        <rFont val="Aptos Display"/>
        <family val="2"/>
        <scheme val="major"/>
      </rPr>
      <t>DODÁVATEĽ</t>
    </r>
    <r>
      <rPr>
        <sz val="10"/>
        <rFont val="Aptos Display"/>
        <family val="2"/>
        <scheme val="major"/>
      </rPr>
      <t xml:space="preserve"> - po dokončení VO a podpise Zmluvy)</t>
    </r>
  </si>
  <si>
    <r>
      <t xml:space="preserve">KROK 4)
OVERENIE DODANIA
</t>
    </r>
    <r>
      <rPr>
        <sz val="10"/>
        <rFont val="Aptos Display"/>
        <family val="2"/>
        <scheme val="major"/>
      </rPr>
      <t>OBJEDNÁVATEĽOM</t>
    </r>
  </si>
  <si>
    <r>
      <t xml:space="preserve">ID 
POŽIADAVKY
</t>
    </r>
    <r>
      <rPr>
        <sz val="10"/>
        <rFont val="Aptos Display"/>
        <family val="2"/>
        <scheme val="major"/>
      </rPr>
      <t>(zvoľte si konvenciu označovania)</t>
    </r>
  </si>
  <si>
    <r>
      <t xml:space="preserve">KATEGÓRIA POŽIADAVKY
</t>
    </r>
    <r>
      <rPr>
        <sz val="10"/>
        <rFont val="Aptos Display"/>
        <family val="2"/>
        <scheme val="major"/>
      </rPr>
      <t>_funkčná požiadavka
_nefunkčná požiadavka
_technická požiadavka</t>
    </r>
  </si>
  <si>
    <t>OBLASŤ POŽIADAVKY</t>
  </si>
  <si>
    <t>NÁZOV
POŽIADAVKY</t>
  </si>
  <si>
    <t>DETAILNÝ POPIS POŽIADAVKY</t>
  </si>
  <si>
    <t>VLASTNÍK 
POŽIADAVKY</t>
  </si>
  <si>
    <r>
      <t xml:space="preserve">NÁZOV MODULU
</t>
    </r>
    <r>
      <rPr>
        <sz val="10"/>
        <rFont val="Aptos Display"/>
        <family val="2"/>
        <scheme val="major"/>
      </rPr>
      <t>(príslušnosť požiadavky k modulu)</t>
    </r>
  </si>
  <si>
    <t>POČET PRÍSTUPOVÝCH KANÁLOV / POCET UC</t>
  </si>
  <si>
    <t>ZLOŽITOSŤ POŽIADAVKY</t>
  </si>
  <si>
    <t>POCET UC</t>
  </si>
  <si>
    <t>VÝSLEDOK ZLOŽITOSTI</t>
  </si>
  <si>
    <t>UAW</t>
  </si>
  <si>
    <t>ECF</t>
  </si>
  <si>
    <t>TCF</t>
  </si>
  <si>
    <t>UCP</t>
  </si>
  <si>
    <t>ODHADNUTÁ PRÁCNOSŤ</t>
  </si>
  <si>
    <t>ČÍSLO
INKREMENTU</t>
  </si>
  <si>
    <t>ZÁVISLOSŤ
RIZIKO
EXTERNÁ INTEGRÁCIA</t>
  </si>
  <si>
    <r>
      <t xml:space="preserve">POZNÁMKA
</t>
    </r>
    <r>
      <rPr>
        <sz val="10"/>
        <rFont val="Aptos Display"/>
        <family val="2"/>
        <scheme val="major"/>
      </rPr>
      <t>(napr. legislatívne východiská)</t>
    </r>
  </si>
  <si>
    <t>Kde je vo Vašej PONUKE popísané riešenie ?</t>
  </si>
  <si>
    <t>ID návrhu riešenia z 
detailný návrh riešenia (DNR)</t>
  </si>
  <si>
    <r>
      <t xml:space="preserve">SPôSOB DODANIA
</t>
    </r>
    <r>
      <rPr>
        <sz val="10"/>
        <rFont val="Aptos Display"/>
        <family val="2"/>
        <scheme val="major"/>
      </rPr>
      <t xml:space="preserve"> (implementácia dodávateľom)</t>
    </r>
  </si>
  <si>
    <t>Identifikácia
USE CASE</t>
  </si>
  <si>
    <t>Identifikácia 
TEST CASE</t>
  </si>
  <si>
    <r>
      <t xml:space="preserve">Použité 
TESTOVACIE DÁTA
</t>
    </r>
    <r>
      <rPr>
        <sz val="10"/>
        <rFont val="Aptos Display"/>
        <family val="2"/>
        <scheme val="major"/>
      </rPr>
      <t>pri teste</t>
    </r>
  </si>
  <si>
    <r>
      <t xml:space="preserve">Použité 
PROSTREDIE
</t>
    </r>
    <r>
      <rPr>
        <sz val="10"/>
        <rFont val="Aptos Display"/>
        <family val="2"/>
        <scheme val="major"/>
      </rPr>
      <t>pre test
(overenie funkčnosti)</t>
    </r>
  </si>
  <si>
    <t>SPÔSOB OVERENIA
ODBERATEĽOM</t>
  </si>
  <si>
    <r>
      <t xml:space="preserve">VÝSLEDKY TESTOV
</t>
    </r>
    <r>
      <rPr>
        <sz val="10"/>
        <rFont val="Aptos Display"/>
        <family val="2"/>
        <scheme val="major"/>
      </rPr>
      <t>(status)</t>
    </r>
  </si>
  <si>
    <t>POZNÁMKA</t>
  </si>
  <si>
    <t>FP01</t>
  </si>
  <si>
    <t>Funkcna poziadavka</t>
  </si>
  <si>
    <t>Backoffice</t>
  </si>
  <si>
    <t>Viacjazyčná podpora backoffice</t>
  </si>
  <si>
    <t>Systém poskytne rozhranie pre administráciu minimálne v slovenskom a anglickom jazyku.</t>
  </si>
  <si>
    <t>NADA</t>
  </si>
  <si>
    <t>Modul 10 - Administrácia</t>
  </si>
  <si>
    <t>FP02</t>
  </si>
  <si>
    <t>Vyhľadávanie dát</t>
  </si>
  <si>
    <t>Systém umožňuje pre backoffice vyhľadávať a zobrazovať aktuálna a historické dáta modulu podľa kritérií (jedná sa o všetky entity modulu a kritéria budú upresnené v analýze).</t>
  </si>
  <si>
    <t>FP03</t>
  </si>
  <si>
    <t>Notifikácie a upozornenia</t>
  </si>
  <si>
    <t>Administrátori by mali dostávať notifikácie o dôležitých udalostiach, ako sú chyby v systéme alebo podozrivé aktivity.</t>
  </si>
  <si>
    <t>FP04</t>
  </si>
  <si>
    <t>Profil</t>
  </si>
  <si>
    <t>Správa na systémovej úrovni</t>
  </si>
  <si>
    <t>Administrátor bude môcť globálne obmedziť alebo umožniť rozsah samo administrovaných služieb, hlavne podporu jednotlivých platobných brán a jednotlivých poskytovaných služieb.</t>
  </si>
  <si>
    <t>FP05</t>
  </si>
  <si>
    <t>Nastavenia</t>
  </si>
  <si>
    <t>Feature Flags</t>
  </si>
  <si>
    <t>Umožňuje zapínať v prostredí jednotlívé fukncionality riešenia (napr. bluetooth maják, pay as you go, nákup lístka offline ...)</t>
  </si>
  <si>
    <t>FP06</t>
  </si>
  <si>
    <t>Bluetooth majáky</t>
  </si>
  <si>
    <t>Načítanie údajov z Bluetooth majáku</t>
  </si>
  <si>
    <t>Mobilná aplikácia detekuje signál z Bluetooth majáku a automatizuje funkcie, ako je nástup a výstup cestujúcich.</t>
  </si>
  <si>
    <t>Modul 14 - Bluetooth service</t>
  </si>
  <si>
    <t>FP07</t>
  </si>
  <si>
    <t>Identifikácia povolených Bluetooth majákov</t>
  </si>
  <si>
    <t>Systém kladie dôraz na bezpečnosť a umožňuje identifikovať iba dopredu definované Bluetooth majáky, ktorým dôveruje. API umožňuje stiahnuť zaevidované Bluetooth majáky.</t>
  </si>
  <si>
    <t>FP08</t>
  </si>
  <si>
    <t>Informovanie cestujúceho o nástupe/výstupe</t>
  </si>
  <si>
    <t>Aplikácia informuje cestujúceho o úspešnom nástupe alebo výstupe z cestovného prostriedku na základe signálu z Bluetooth majáku</t>
  </si>
  <si>
    <t>FP09</t>
  </si>
  <si>
    <t>Integrácia s existujúcim systémom</t>
  </si>
  <si>
    <t>Aplikácia integruje údaje z Bluetooth majákov s existujúcim systémom na správu a automatizáciu.</t>
  </si>
  <si>
    <t>FP10</t>
  </si>
  <si>
    <t>Modul 9 - Doplnkové služby</t>
  </si>
  <si>
    <t>FP11</t>
  </si>
  <si>
    <t>Doplnkové služby</t>
  </si>
  <si>
    <t>Zámer doplnkových služieb</t>
  </si>
  <si>
    <t>Integrovanie doplnkových služieb ako parkovanie, bike sharing, car sharing a iné do ICL aplikácie.</t>
  </si>
  <si>
    <t>FP12</t>
  </si>
  <si>
    <t>API doplnkové služby - integrácia tretích strán</t>
  </si>
  <si>
    <t>Systém vystaví API umožňujúce integráciu tretích strán pre doplnkové služby k ICL.</t>
  </si>
  <si>
    <t>FP13</t>
  </si>
  <si>
    <t>Integračné štandardy pre doplnkové služby</t>
  </si>
  <si>
    <t>Dodávateľ zadefinuje integračné štandardy pre tretie strany, ktoré chcú integrovať svoje služby cez API ICL.</t>
  </si>
  <si>
    <t>FP14</t>
  </si>
  <si>
    <t>Nákup doplnkových služieb</t>
  </si>
  <si>
    <t>Systém umožňuje ponúkať doplnkové služby pri nákupe cestovného lístka.</t>
  </si>
  <si>
    <t>FP15</t>
  </si>
  <si>
    <t>Operácie - API doplnkové služby</t>
  </si>
  <si>
    <t>API bude mať operácie ako planovanie, nákup, storno a reklamácia, upresnené počas analýzy a návrhu.</t>
  </si>
  <si>
    <t>FP16</t>
  </si>
  <si>
    <t>Multimodálne riešenie</t>
  </si>
  <si>
    <t>Integrácia služieb</t>
  </si>
  <si>
    <t>Aplikácia umožňuje integrovať služby ako parkovanie, bike sharing alebo car sharing pri plánovaní trás.</t>
  </si>
  <si>
    <t>FP17</t>
  </si>
  <si>
    <t>Modul 6 - Dopravné karty</t>
  </si>
  <si>
    <t>...</t>
  </si>
  <si>
    <t>FP18</t>
  </si>
  <si>
    <t>Dopravné karty</t>
  </si>
  <si>
    <t>Registrácia</t>
  </si>
  <si>
    <t>Systém umožňuje používateľom registrovať dopravné karty prostredníctvom aplikácie.</t>
  </si>
  <si>
    <t>FP19</t>
  </si>
  <si>
    <t>História</t>
  </si>
  <si>
    <t>Systém poskytuje používateľom prehľad histórie transakcií uskutočnených s dopravnou kartou.</t>
  </si>
  <si>
    <t>FP20</t>
  </si>
  <si>
    <t>Validácia</t>
  </si>
  <si>
    <t>Systém umožňuje revízorom a dopravcom overiť platnosť dopravnej karty v reálnom čase.</t>
  </si>
  <si>
    <t>FP21</t>
  </si>
  <si>
    <t>Blokovanie</t>
  </si>
  <si>
    <t>Systém popodruje zablokovanie kariet (stratené alebo ukradnuté karty) pokiaľ sa túto informáciu dozvie integráciou (vydávateľ karty). Predpokladá sa integrácia s dopravcom alebo poskytoveľom karty, ktorý vie poskytnúť túto informáciu. Systém zobrazuje informáciu ak je karta zablokovaná alebo nedovoľuje použiť kartu v aplikácie.</t>
  </si>
  <si>
    <t>FP22</t>
  </si>
  <si>
    <t>Integrácia</t>
  </si>
  <si>
    <t>Systém podporuje integráciu s inými dopravnými systémami a poskytovateľmi služieb pre interoperabilitu dopravných kariet.</t>
  </si>
  <si>
    <t>FP23</t>
  </si>
  <si>
    <t>Framework</t>
  </si>
  <si>
    <t>Používateľ sa nemusí často prihlasovať, ale zostane prihlásený</t>
  </si>
  <si>
    <t>Pri volaní API je použitý JWT token. Token má predĺžený čas expirácie, aby aj po niekoľkých dňoch offline ostal používateľ prihlásený.  Aplikácia v režime offline zaznamenáva údaje naďalej a ak by bol token expirovaný tak sa zotaví z chyby a odošle údaje po opätovnom prihlásení (v hraničných prípadoch po opätovnom prihlásení).</t>
  </si>
  <si>
    <t>Modul 19 - Framework</t>
  </si>
  <si>
    <t>FP24</t>
  </si>
  <si>
    <t>Modul 7 - Info</t>
  </si>
  <si>
    <t>FP25</t>
  </si>
  <si>
    <t>Tarify</t>
  </si>
  <si>
    <t>Prehľadné zobrazenie taríf</t>
  </si>
  <si>
    <t>Používatelia môžu zobraziť podrobnosti o tarifách pred uskutočnením rezervácie alebo nákupu lístka.</t>
  </si>
  <si>
    <t>FP26</t>
  </si>
  <si>
    <t>Chatbot</t>
  </si>
  <si>
    <t>Odpovedanie na otázky o trasách</t>
  </si>
  <si>
    <t>Chatbot by mal byť schopný odpovedať na otázky týkajúce sa plánovania trás vrátane času odchodu, príjazdu a prestupov.</t>
  </si>
  <si>
    <t>FP27</t>
  </si>
  <si>
    <t>Poskytovanie informácií o zľavách</t>
  </si>
  <si>
    <t>Chatbot by mal vedieť informovať používateľov o dostupných zľavách a podmienkach ich získania.</t>
  </si>
  <si>
    <t>FP28</t>
  </si>
  <si>
    <t>História jazd a platieb</t>
  </si>
  <si>
    <t>Používatelia by mali mať možnosť získať informácie o svojej histórii jazd a platieb cez chatbot.</t>
  </si>
  <si>
    <t>FP29</t>
  </si>
  <si>
    <t>Podpora nákupu lístkov</t>
  </si>
  <si>
    <t>Chatbot by mal viesť používateľov procesom nákupu cestovných lístkov a poskytovať potrebné informácie.</t>
  </si>
  <si>
    <t>FP30</t>
  </si>
  <si>
    <t>Zákaznícka podpora</t>
  </si>
  <si>
    <t>Chatbot by mal poskytovať základnú zákaznícku podporu vrátane riešenia problémov s aplikáciou a cestovnými lístkami.</t>
  </si>
  <si>
    <t>FP31</t>
  </si>
  <si>
    <t>Personalizované odporúčania</t>
  </si>
  <si>
    <t>Na základe histórie používania by mal chatbot poskytovať personalizované odporúčania pre cesty a nákupy lístkov.</t>
  </si>
  <si>
    <t>FP32</t>
  </si>
  <si>
    <t>Navigácia</t>
  </si>
  <si>
    <t>Cieľom chatbota je navigovať používateľa na správnu obrazovku v systéme a poradiť podľa user manuálu.</t>
  </si>
  <si>
    <t>FP33</t>
  </si>
  <si>
    <t>CMS</t>
  </si>
  <si>
    <t>Viacjazyčná podpora</t>
  </si>
  <si>
    <t>Možnosť spravovať obsah a preklady v rôznych jazykoch cez CMS.</t>
  </si>
  <si>
    <t>FP34</t>
  </si>
  <si>
    <t>Personalizácia obsahu</t>
  </si>
  <si>
    <t>Schopnosť personalizovať obsah pre rôzne skupiny používateľov.</t>
  </si>
  <si>
    <t>FP35</t>
  </si>
  <si>
    <t>Analýza výkonnosti obsahu</t>
  </si>
  <si>
    <t>Schopnosť poskytovať analýzy a reporty o výkonnosti obsahu v CMS.</t>
  </si>
  <si>
    <t>FP36</t>
  </si>
  <si>
    <t>Prispôsobiteľný užívateľský rozhranie</t>
  </si>
  <si>
    <t>Možnosť prispôsobiť užívateľské rozhranie a pracovné prostredie podľa potrieb.</t>
  </si>
  <si>
    <t>FP37</t>
  </si>
  <si>
    <t>Statické údaje</t>
  </si>
  <si>
    <t>Automatizované spracovanie údajov</t>
  </si>
  <si>
    <t>Implementácia automatizovaných procesov spracovania statických údajov.</t>
  </si>
  <si>
    <t>FP38</t>
  </si>
  <si>
    <t>IAM</t>
  </si>
  <si>
    <t>Overenie totožnosti prostredníctvom IAM</t>
  </si>
  <si>
    <t>Možnosť overiť totožnosť používateľa prostredníctvom IAM.</t>
  </si>
  <si>
    <t>Modul 16 - Integrácie registrov</t>
  </si>
  <si>
    <t>FP39</t>
  </si>
  <si>
    <t>Správa a aktualizácia údajov</t>
  </si>
  <si>
    <t>Schopnosť spravovať a aktualizovať údaje používateľov v systéme.</t>
  </si>
  <si>
    <t>FP40</t>
  </si>
  <si>
    <t>Uloženie histórie prístupov</t>
  </si>
  <si>
    <t>Možnosť zaznamenávania a ukladania histórie prístupov používateľov.</t>
  </si>
  <si>
    <t>FP41</t>
  </si>
  <si>
    <t>Generovanie správ a štatistík</t>
  </si>
  <si>
    <t>Možnosť generovať správy a štatistiky o používaní IAM v systéme.</t>
  </si>
  <si>
    <t>FP42</t>
  </si>
  <si>
    <t>Integrácia registrov</t>
  </si>
  <si>
    <t>Získavanie údajov z RFO</t>
  </si>
  <si>
    <t>Možnosť automatického získavania údajov o firemných subjektoch z RFO.</t>
  </si>
  <si>
    <t>FP43</t>
  </si>
  <si>
    <t>Synchronizácia údajov s RPO</t>
  </si>
  <si>
    <t>Schopnosť synchronizovať údaje o prevádzkach z RPO do centrálneho systému.</t>
  </si>
  <si>
    <t>FP44</t>
  </si>
  <si>
    <t>Integrácia údajov z ISIC</t>
  </si>
  <si>
    <t xml:space="preserve">Systém NICL automaticky overí platnosť a status študenta na základe údajov z preukazu ISIC. </t>
  </si>
  <si>
    <t>FP45</t>
  </si>
  <si>
    <t>Správa záznamov o integráciách</t>
  </si>
  <si>
    <t>Zaznamenávanie a správa všetkých údajov o integračných procesoch.</t>
  </si>
  <si>
    <t>FP46</t>
  </si>
  <si>
    <t>Validácia a kontrola údajov</t>
  </si>
  <si>
    <t>Implementácia procesov na validáciu a kontrolu integrovaných údajov.</t>
  </si>
  <si>
    <t>FP47</t>
  </si>
  <si>
    <t>Aktualizácie a prispôsobenie taríf</t>
  </si>
  <si>
    <t>Aplikácia umožňuje jednoduchú a rýchlu aktualizáciu tarifných informácií, aby boli vždy aktuálne.</t>
  </si>
  <si>
    <t>Modul 15 - Integrácie v doprave</t>
  </si>
  <si>
    <t>FP48</t>
  </si>
  <si>
    <t>Podpora pre viacero tarifných systémov</t>
  </si>
  <si>
    <t>Aplikácia podporuje rôzne tarifné systémy pre rôzne dopravné spoločnosti alebo regióny.</t>
  </si>
  <si>
    <t>FP49</t>
  </si>
  <si>
    <t>Nasadenie</t>
  </si>
  <si>
    <t>Prenos údajov s dopravcami a IDS</t>
  </si>
  <si>
    <t>Rozhranie na výmenu údajov s dopravcami a inými IDS umožní prenos statických a dynamických údajov do a z centrálneho systému</t>
  </si>
  <si>
    <t>FP50</t>
  </si>
  <si>
    <t>Integrácia dopravcov a agregátov</t>
  </si>
  <si>
    <t>Získavanie údajov o dopravcoch</t>
  </si>
  <si>
    <t>Možnosť automaticky získavať a aktualizovať údaje o dostupných dopravcoch.</t>
  </si>
  <si>
    <t>FP51</t>
  </si>
  <si>
    <t>Integrácia údajov o cenách lístkov</t>
  </si>
  <si>
    <t>Schopnosť integrovať údaje o cenách lístkov od rôznych dopravcov.</t>
  </si>
  <si>
    <t>FP52</t>
  </si>
  <si>
    <t>Správa statických údajov</t>
  </si>
  <si>
    <t>Možnosť správy statických informácií o trase, zastávkach a lístkoch.</t>
  </si>
  <si>
    <t>FP53</t>
  </si>
  <si>
    <t>Aktualizácia dynamických údajov</t>
  </si>
  <si>
    <t>Schopnosť aktualizovať dynamické údaje o aktuálnej polohe vozidiel.</t>
  </si>
  <si>
    <t>FP54</t>
  </si>
  <si>
    <t>Správa predaných lístkov a objednávok</t>
  </si>
  <si>
    <t>Možnosť sledovať a spravovať predané lístky a ich objednávky.</t>
  </si>
  <si>
    <t>FP55</t>
  </si>
  <si>
    <t>Systém umožňuje pre backoffice vyhľadávať a zobrazovať aktuálne a historické dáta modulu podľa kritérií (jedná sa o všetky entity modulu a kritéria budú upresnené v analýze).</t>
  </si>
  <si>
    <t>Modul 12 - Klíring</t>
  </si>
  <si>
    <t>FP56</t>
  </si>
  <si>
    <t>Klíring</t>
  </si>
  <si>
    <t>Systém umožní klíring medzi vzájomne zadlženými účastníkmi, čo umožní zadlženej strane splatiť iba rozdiel v dlhu</t>
  </si>
  <si>
    <t>FP57</t>
  </si>
  <si>
    <t>Transparentnosť</t>
  </si>
  <si>
    <t>Transparentnosť:
Všetky transakcie, údaje o predaji lístkov a validáciách musia byť transparentne zaznamenávané a spracovávané.
Dopravcovia musia mať prístup k informáciám o tom, ako sú príjmy rozdelené.</t>
  </si>
  <si>
    <t>FP58</t>
  </si>
  <si>
    <t>Presnosť a spoľahlivosť dát</t>
  </si>
  <si>
    <t>Zber a spracovanie údajov musia byť presné a spoľahlivé, aby sa zabezpečilo správne rozdelenie príjmov. Používanie moderných technológií, ako sú elektronické lístky, QR kódy a bezkontaktné platby, môže zvýšiť presnosť dát.</t>
  </si>
  <si>
    <t>FP59</t>
  </si>
  <si>
    <t>Spravodlivosť</t>
  </si>
  <si>
    <t>Príjmy by mali byť rozdelené spravodlivo medzi dopravcov podľa ich príspevku k poskytovaniu služby. Zohľadnené by mali byť faktory ako počet prepravených cestujúcich, dĺžka ciest a tarifné zóny.</t>
  </si>
  <si>
    <t>FP60</t>
  </si>
  <si>
    <t>Efektivita</t>
  </si>
  <si>
    <t>Proces klíringového rozdeľovania príjmov by mal byť efektívny z hľadiska času a nákladov. Automatizácia procesov môže znížiť administratívnu záťaž a zvýšiť efektivitu.</t>
  </si>
  <si>
    <t>FP61</t>
  </si>
  <si>
    <t>Kooperácia a dohody medzi dopravcami</t>
  </si>
  <si>
    <t>Dopravcovia musia spolupracovať a uzavrieť dohody, ktoré jasne definujú pravidlá klíringu a rozdelenia príjmov. Dohody by mali byť pravidelne aktualizované a prispôsobované zmenám v dopravnom systéme.</t>
  </si>
  <si>
    <t>FP62</t>
  </si>
  <si>
    <t>Flexibilita</t>
  </si>
  <si>
    <t>Klíringový systém by mal byť flexibilný a schopný prispôsobiť sa zmenám v dopravnej sieti, ako sú nové trasy, dopravcovia alebo tarifné politiky.
Systém by mal byť schopný spracovávať rôzne typy lístkov a platobných metód.</t>
  </si>
  <si>
    <t>FP63</t>
  </si>
  <si>
    <t>Bezpečnosť</t>
  </si>
  <si>
    <t>Ochrana údajov a zabezpečenie proti podvodom sú kľúčové pre udržanie integrity klíringového procesu. Použitie zabezpečených technológií a postupov na ochranu citlivých informácií.</t>
  </si>
  <si>
    <t>FP64</t>
  </si>
  <si>
    <t>Vrátenie cestovného lístku</t>
  </si>
  <si>
    <t>Systém musí zohľadniť vrátenie cestovného lístku (bude upresnené počas analýzy).</t>
  </si>
  <si>
    <t>FP65</t>
  </si>
  <si>
    <t>Poníženie nákladov</t>
  </si>
  <si>
    <t>Systém musí zohľadniť poníženie nákladov z dôvodu reklamácií (bude upresnené počas analýzy).</t>
  </si>
  <si>
    <t>FP66</t>
  </si>
  <si>
    <t>Konfigurácie histórie jázd</t>
  </si>
  <si>
    <t>Systém poskytne možnosť nakonfigurovať hĺbku histórie jázd, ktoré sa budú zobrazovať cestujúcemu.</t>
  </si>
  <si>
    <t>Modul 3 - Jazdy a lístky</t>
  </si>
  <si>
    <t>FP67</t>
  </si>
  <si>
    <t>FP68</t>
  </si>
  <si>
    <t>Prezeranie dát</t>
  </si>
  <si>
    <t>Systém umožňuje pre backoffice zobraziť historické dáta (profil, lístky, trasy, reklamácie, validácie, nástup a výstup, informácie z Bluetooth majákov / NFC a QR kódov).</t>
  </si>
  <si>
    <t>FP69</t>
  </si>
  <si>
    <t>Platobné karty</t>
  </si>
  <si>
    <t>Opakované platby</t>
  </si>
  <si>
    <t>Používatelia by mali mať možnosť nastaviť opakované platby za predplatné alebo pravidelné cestovné lístky.</t>
  </si>
  <si>
    <t>FP70</t>
  </si>
  <si>
    <t>Zobrazenie histórie platieb</t>
  </si>
  <si>
    <t>Používatelia by mali mať prístup k histórii všetkých platieb uskutočnených prostredníctvom aplikácie.</t>
  </si>
  <si>
    <t>FP71</t>
  </si>
  <si>
    <t>Správa účtu</t>
  </si>
  <si>
    <t>História transakcií</t>
  </si>
  <si>
    <t>Systém musí umožniť administrátorovi prezerať históriu jázd a transakcií podľa rôznych filtračných kritérií (napr. dátum, oddelenie, zamestnanec).</t>
  </si>
  <si>
    <t>FP72</t>
  </si>
  <si>
    <t>Správa splatnosti faktúr</t>
  </si>
  <si>
    <t>Systém musí generovať faktúry na konci fakturačného obdobia a umožniť administrátorovi vidieť splatnosť každej faktúry.</t>
  </si>
  <si>
    <t>FP73</t>
  </si>
  <si>
    <t>Emisie CO2</t>
  </si>
  <si>
    <t>Aplikácia zobrazuje emisie CO2</t>
  </si>
  <si>
    <t>aplikácia (web aj mobil) bude obsahovať informácie o ušetrení CO2 k príslušnej ceste pre používateľa</t>
  </si>
  <si>
    <t>FP74</t>
  </si>
  <si>
    <t>Výpočet emisií CO2 pre aplikáciu</t>
  </si>
  <si>
    <t>Aplikácia zobrazuje, koľko emisií by používateľ vyprodukoval, keby použil auto namiesto verejnej dopravy na rovnaké trasy.</t>
  </si>
  <si>
    <t>FP75</t>
  </si>
  <si>
    <t>Cestovné lístky</t>
  </si>
  <si>
    <t>Check-in / check-out (CICO)</t>
  </si>
  <si>
    <t>Systém umožní validáciu cestovného lístka prostredníctvom check-in/check-out. Na operáciu ckeckin a checkout sa použijú tlačidlá mobilnej aplikácie, resp. integrácia s bluetooth majákom</t>
  </si>
  <si>
    <t>FP76</t>
  </si>
  <si>
    <t>QR kód</t>
  </si>
  <si>
    <t>Systém bude mať jednoznačný Identifikátor pre cestovné lístky vo forme QR kódu</t>
  </si>
  <si>
    <t>FP77</t>
  </si>
  <si>
    <t>Platba cez EMV</t>
  </si>
  <si>
    <t>Systém umožňuje platby pomocou platobnej karty, platnej v SR</t>
  </si>
  <si>
    <t>FP78</t>
  </si>
  <si>
    <t>Platba za cestovný lístok</t>
  </si>
  <si>
    <t>Systém umožňuje platby pred realizáciou cesty</t>
  </si>
  <si>
    <t>FP79</t>
  </si>
  <si>
    <t>Platba pomocou Pay as you go (PayGO)</t>
  </si>
  <si>
    <t xml:space="preserve">Systém umožňuje platby po realizácii cesty PayGO </t>
  </si>
  <si>
    <t>FP80</t>
  </si>
  <si>
    <t>Export do PDF</t>
  </si>
  <si>
    <t>Lístok vo forme QR kódu a prípadne doplňujúce ľudsky čitateľné údaje bude možné vytlačiť napr. exportom do PDF</t>
  </si>
  <si>
    <t>FP81</t>
  </si>
  <si>
    <t>Nákup len pre registrovaného používateľa</t>
  </si>
  <si>
    <t>Systém umožní nakúpiť cestovný lístok len pre registrovaného používateľa.</t>
  </si>
  <si>
    <t>FP82</t>
  </si>
  <si>
    <t>Nákup pomocou platobnej karty</t>
  </si>
  <si>
    <t>Nákup sa realizuje pomocou platobnej karty.</t>
  </si>
  <si>
    <t>FP83</t>
  </si>
  <si>
    <t>Ochrana proti screenshotovaniu</t>
  </si>
  <si>
    <t>Aplikácia bude mať vypnutú podporu screenshotovania pri zobrazení QR code alebo inej obrazovky, ktorá má byť zobrazená pre revízora.</t>
  </si>
  <si>
    <t>FP84</t>
  </si>
  <si>
    <t>Storno alebo vrátenie cestovného lístka</t>
  </si>
  <si>
    <t>Systém umožní vrátenie lístka (stornom alebo reklamáciou) podľa platných taríf a platných podmienok (bude upresnené v analýze - napr. percento vrátenej sumy) pomocou aplikácie (web a mobil).</t>
  </si>
  <si>
    <t>FP85</t>
  </si>
  <si>
    <t>NFC - nástup</t>
  </si>
  <si>
    <t>Cestujúci priloží svoje smart hodinky alebo smartfón s podporou NFC k čítačke pri vstupe do vozidla/výstupe z vozidla (primárne prímestská autobusová doprava)</t>
  </si>
  <si>
    <t>FP86</t>
  </si>
  <si>
    <t>QR kód - nástup</t>
  </si>
  <si>
    <t xml:space="preserve">QR kód sa primárne uvažuje na validáciu cestovných lístkov. Zároveň sa predpokladá na pohodlné stiahnutie aplikácie.
Nasledujúce využitie QR kódu bude zapnuté v aplikácii (feature flag) len v prípade potreby: Cestujúci nasníma QR kód umiestnený pri vstupe do vozidla pomocou aplikácie v smartfóne. Aplikácia potom zaznamená nástup.  Pri ukončení jazdy cestujúci manualnym zasahom v aplikácii ukončí svoju jazdu. </t>
  </si>
  <si>
    <t>FP87</t>
  </si>
  <si>
    <t>QR kód - kompatibilita s validačnými zariadeniami</t>
  </si>
  <si>
    <t>Systém vygeneruje taký QR code, že môže byť použitý existujúcimi validačnými zariadeniami používanými sprievodcami vo vlaku</t>
  </si>
  <si>
    <t>FP88</t>
  </si>
  <si>
    <t>Zoznam zakúpených lístkov</t>
  </si>
  <si>
    <t>Systém umožní uložíť všetky zakúpené lístky (aj tie ktoré neboli zakúpené prostredníctvom systému NICL, tj. električenky, lístky pre prímestské autobusy, lístky pre vlaky) a zobraziť v aplikácií. Platí pre integrované systémy. Nezahŕňa jenorázové označovacie lístky MHD.</t>
  </si>
  <si>
    <t>FP89</t>
  </si>
  <si>
    <t>Nákup integrovaného cestovného lístka</t>
  </si>
  <si>
    <t>Systém umožňuje zakúpiť integrovaný cestovný lístok.</t>
  </si>
  <si>
    <t>FP90</t>
  </si>
  <si>
    <t>Nákup iného ako integrovaného cestovného lístka</t>
  </si>
  <si>
    <t>Systém umožňuje zakúpiť aj iné ako integrovaný cestovný lístok, napr.:
- IC/EC vlaky (integrovaním API)
- doplnkové služby (viď samostatná skupina požiadaviek)</t>
  </si>
  <si>
    <t>FP91</t>
  </si>
  <si>
    <t>Doklady</t>
  </si>
  <si>
    <t>Limit pre nákup</t>
  </si>
  <si>
    <t>Systém umožňuje definovať mesačný limit pre nákup cestovných lístkov, ak používateľ nemá vlastnú kreditnú kartu.</t>
  </si>
  <si>
    <t>FP92</t>
  </si>
  <si>
    <t>Faktúra s viacerými položkami pre každú jazdu</t>
  </si>
  <si>
    <t>Systém poskytuje podrobný výpis položiek pre náklady za cestovné, vrátane informácií o jednotlivých prejdených trasách a ich dĺžke.</t>
  </si>
  <si>
    <t>FP93</t>
  </si>
  <si>
    <t>Posielanie faktúr emailom</t>
  </si>
  <si>
    <t>Systém umožňuje odosielanie faktúr používateľom prostredníctvom emailu.</t>
  </si>
  <si>
    <t>FP94</t>
  </si>
  <si>
    <t>Príloha s informáciami o prejazdených trasách</t>
  </si>
  <si>
    <t>Každá faktúra obsahuje prílohu s podrobnými informáciami o prejdených trasách a ich dĺžke.</t>
  </si>
  <si>
    <t>FP95</t>
  </si>
  <si>
    <t>FP96</t>
  </si>
  <si>
    <t>Historia vlastnych jázd</t>
  </si>
  <si>
    <t>Systém umožní prihlásenému cestujúcemu zobrazenie histórie uskutočnených jázd za konfigurovateľný počet mesiacov</t>
  </si>
  <si>
    <t>FP97</t>
  </si>
  <si>
    <t>Historia jázd ďalších osôb a súvisiacich nákladov</t>
  </si>
  <si>
    <t>Systém umožní prihlásenému cestujúcemu kontrolu histórie uskutočnených jázd a časovo rozlíšených nákladov na prepravné služby v súlade s oprávneniami používateľa a na základe informácií definovaných pre účet cestujúceho (cesta s batožinou, psom, bicyklom a inými položkami, ktoré je možné priradiť k účtu cestujúceho a vyplývajú z tarify vrátane možnosti pripojenia/odpojenia účtu člena rodiny alebo inej osoby, cestujúcej spolu so sprevádzanou osobou.</t>
  </si>
  <si>
    <t>FP98</t>
  </si>
  <si>
    <t>Platba cez zamestnanecký  účet</t>
  </si>
  <si>
    <t>Platba za cestovný lístok cez zamestnanecký účet prebieha na pozadí podľa nastavenej platobnej metódy firemného účtu.</t>
  </si>
  <si>
    <t>FP99</t>
  </si>
  <si>
    <t>Prehľad odobraných služieb</t>
  </si>
  <si>
    <t>Firemný účet umožňuje získať prehľad o cestách za všetky zamestnanecké účty s ním spojené</t>
  </si>
  <si>
    <t>FP100</t>
  </si>
  <si>
    <t>Filter odobraných služieb</t>
  </si>
  <si>
    <t>Firemný účet umožní v prehľade ciest zamestnacov filtrovať minimálne podľa zamestnancov, druhu dopravy, sumy za cestovný lístok.</t>
  </si>
  <si>
    <t>FP101</t>
  </si>
  <si>
    <t>Firemný účet poskytne prehľad doterajších faktú a stavu ich uhradenosti a dátumu úhrady.</t>
  </si>
  <si>
    <t>FP102</t>
  </si>
  <si>
    <t>Nákup lístka cez účet s nastaveným rodičovským účtom</t>
  </si>
  <si>
    <t>Cestujúci, ktorý využíva účet, spojený s rodičovským účtom, nakupuje cestovný lístok bez viditeľnej úhrady. Úhrada sa vykonáva na pozadí a cestujúci vidí len informáciu, či sa úhrada podarila.</t>
  </si>
  <si>
    <t>FP103</t>
  </si>
  <si>
    <t>Platba cez účet s nastaveným rodičovským účtom</t>
  </si>
  <si>
    <t>Platba za cestovný lístok cez účet prebieha na pozadí podľa nastavenej platobnej metódy firemného účtu.</t>
  </si>
  <si>
    <t>FP104</t>
  </si>
  <si>
    <t>Úhrada cez rodičovský účet</t>
  </si>
  <si>
    <t>Rodičovský účet umožňuje úhradu prostredníctvom platobnej karty.</t>
  </si>
  <si>
    <t>FP105</t>
  </si>
  <si>
    <t>Prehľad odobraných služieb cez rodičovský účet</t>
  </si>
  <si>
    <t>Rodičovský účet umožňuje získať prehľad o cestách za všetky účty s ním spojené</t>
  </si>
  <si>
    <t>FP106</t>
  </si>
  <si>
    <t>Filter odobraných služieb v rámci rodičovského účtu</t>
  </si>
  <si>
    <t>Rodičovský účet poskytne prehľad doterajších úhrad</t>
  </si>
  <si>
    <t>FP107</t>
  </si>
  <si>
    <t>Blokovanie pripojených účtov v rámci rodičovského účtu</t>
  </si>
  <si>
    <t>Rodičovský účet umožňuje zablokovať a odblokovať úhrady pre každý pripojený účet samostatne</t>
  </si>
  <si>
    <t>FP108</t>
  </si>
  <si>
    <t>Limitovanie pripojených účtov v rámci rodičovského účtu</t>
  </si>
  <si>
    <t>Rodičovský účet umožňuje nastaviť limit úhrady pre každý pripojený účet samostatne</t>
  </si>
  <si>
    <t>FP109</t>
  </si>
  <si>
    <t>História jazd</t>
  </si>
  <si>
    <t>Používateľ môže vidieť históriu svojich jazd vrátane informácií o použitých druhoch dopravy a časoch jazdy.</t>
  </si>
  <si>
    <t>FP110</t>
  </si>
  <si>
    <t>História platieb</t>
  </si>
  <si>
    <t>Zobrazenie prehľadu o všetkých uskutočnených platbách za cestovné lístky alebo doplnkové služby.</t>
  </si>
  <si>
    <t>FP111</t>
  </si>
  <si>
    <t>Reklamácia cestovného lístku</t>
  </si>
  <si>
    <t>Systém umožňuje prekliknúť sa z cestovného lístku na reklamáciu. Takto je možné vytvoriť väzbu medzi reklamáciou a cestovným lístkom. Vybrané reklamačné prípady majú povinný výber cestovného lístka.</t>
  </si>
  <si>
    <t>FP112</t>
  </si>
  <si>
    <t>História cestovných lístkov</t>
  </si>
  <si>
    <t>Prehľad histórie zakúpených lístkov</t>
  </si>
  <si>
    <t>Aplikačná služba poskytuje prehľad histórie zakúpených lístkov a trás s moznostou prekliku na dateil</t>
  </si>
  <si>
    <t>FP113</t>
  </si>
  <si>
    <t>Filtrovanie histórie</t>
  </si>
  <si>
    <t>Používateľ môže filtrovať záznamy v histórii podľa rôznych kritérií, ako sú dátum nákupu, miesto nástupu, miesto výstupu, dátum cesty, cena a stav lístka.</t>
  </si>
  <si>
    <t>FP114</t>
  </si>
  <si>
    <t>Validácia lístkov</t>
  </si>
  <si>
    <t>Systém umožňuje revízorom overiť platnosť lístka v reálnom čase pomocou skenovania QR kódu alebo NFC.</t>
  </si>
  <si>
    <t>FP115</t>
  </si>
  <si>
    <t>Notifikácia</t>
  </si>
  <si>
    <t>Systém automaticky upozorní revízora v prípade, že lístok nie je platný.</t>
  </si>
  <si>
    <t>FP116</t>
  </si>
  <si>
    <t>Systém umožňuje revízorom zobraziť históriu validácií lístkov pre kontrolu a audit.</t>
  </si>
  <si>
    <t>FP117</t>
  </si>
  <si>
    <t>Systém je integrovaný s centrálnou databázou lístkov pre aktuálne overovanie stavu lístkov.</t>
  </si>
  <si>
    <t>FP118</t>
  </si>
  <si>
    <t>Offline</t>
  </si>
  <si>
    <t>Systém umožňuje revízorom overovať lístky aj v prípade dočasnej nedostupnosti internetového pripojenia.
V prípade offline (cestujúcia aj revízor) Pay as you go revízor skontroluje:
- dátum a čas zapnutia režimu Pay as you go
- dátum a čas vypnutia režimu Pay as you go
- informatívne aj informáciu o nastúpení alebo vystúpenie</t>
  </si>
  <si>
    <t>FP119</t>
  </si>
  <si>
    <t>Synchronizácia</t>
  </si>
  <si>
    <t>Systém automaticky synchronizuje overené lístky po obnovení internetového pripojenia.</t>
  </si>
  <si>
    <t>FP120</t>
  </si>
  <si>
    <t>Rola a oprávnenia</t>
  </si>
  <si>
    <t>Revízori majú prístup iba k funkciám a údajom potrebným pre validáciu lístkov.</t>
  </si>
  <si>
    <t>FP121</t>
  </si>
  <si>
    <t>Nákup lístka</t>
  </si>
  <si>
    <t>Prepojenie profilov a nákup lístka pre dieťa</t>
  </si>
  <si>
    <t>Rodič môže zakúpiť lístok pre dieťa prostredníctvom svojho profilu po úspešnom prepojení profilov.</t>
  </si>
  <si>
    <t>FP122</t>
  </si>
  <si>
    <t>Zobrazenie a potvrdenie nákupu</t>
  </si>
  <si>
    <t>Aplikácia zobrazí zľavnenú cenu lístka, umožní rodičovi potvrdiť nákup a pokračovať k platbe.</t>
  </si>
  <si>
    <t>FP123</t>
  </si>
  <si>
    <t>Dokončenie transakcie</t>
  </si>
  <si>
    <t>Potvrdenie o zakúpení lístka pre dieťa</t>
  </si>
  <si>
    <t>Aplikácia zobrazuje potvrdenie o zakúpení lístka pre dieťa, vrátane detailov transakcie a uloženia lístka v sekcii "Moje lístky".</t>
  </si>
  <si>
    <t>FP124</t>
  </si>
  <si>
    <t>Fakútry</t>
  </si>
  <si>
    <t>Konfigurovateľné údaje o NADA zobrazené na faktúrach</t>
  </si>
  <si>
    <t>Používateľ backoffice má možnosť zmeniť údaje na hlavičke a prípadne aj pätičke faktúry (názov inštitácie, adresa, ICO, DIC, ICO DPH, kontakt). Tieto údaje sú uložené v DB.</t>
  </si>
  <si>
    <t>FP125</t>
  </si>
  <si>
    <t>Stiahnutie faktúry a poslanie faktúry emailom.</t>
  </si>
  <si>
    <t>Faktúry je možné stiahnúť z aplikácie ak sa jedná o firemný profil. Systém zároveň posiela faktúry aj emailom - pre tento účel je možné nastaviť email adresu pomocou dedikovaného poľa.</t>
  </si>
  <si>
    <t>FP126</t>
  </si>
  <si>
    <t>Faktúry sú v podobe PDF a XML</t>
  </si>
  <si>
    <t>Okrem PDF existuje aj XML struktúra faktúr. Štruktúra XML súboru bude špecfikovaná v priebehu projektu. Predpokladá sa existujúca štruktúra, ktorú by mali podporovať rozšírené existujúce účtovné softvéry tretích stran.</t>
  </si>
  <si>
    <t>FP127</t>
  </si>
  <si>
    <t>Systém umožňuje sledovať kapacitu online lístkov pre konkrétny spoj</t>
  </si>
  <si>
    <t>Niektoré systémy tretích strán umožňujú zobrazíť-zohľadniť kapacitu spoja pri nákupe lístka. Predpokladá sa, že toto bude možné docieliť integráciou aj pre tento systém.</t>
  </si>
  <si>
    <t>FP128</t>
  </si>
  <si>
    <t>Notifikácie</t>
  </si>
  <si>
    <t>Offline synchronizácia</t>
  </si>
  <si>
    <t>Používateľ je notifikovaný o začatí a ukončení synchronizácie, ale tak, aby nebol spamovaný</t>
  </si>
  <si>
    <t>Modul 18 - Offline sync.</t>
  </si>
  <si>
    <t>FP129</t>
  </si>
  <si>
    <t>Modul 13 - PayGO</t>
  </si>
  <si>
    <t>FP130</t>
  </si>
  <si>
    <t>Pay as you go</t>
  </si>
  <si>
    <t>Aktivácia PayGO pri prvom spustení aplikácie</t>
  </si>
  <si>
    <t>Pri prvom spustení aplikácie bude používateľ vyzvaný, aby aktivoval režim PayGO prostredníctvom sprievodcu alebo nastavenia na uvítacej obrazovke.</t>
  </si>
  <si>
    <t>FP131</t>
  </si>
  <si>
    <t>Prepínač PayGO v nastaveniach</t>
  </si>
  <si>
    <t>Používateľ bude mať možnosť zapnúť alebo vypnúť PayGO režim pomocou prepínača v sekcii nastavení aplikácie.</t>
  </si>
  <si>
    <t>FP132</t>
  </si>
  <si>
    <t>Stála aktivácia PayGO na pozadí</t>
  </si>
  <si>
    <t>Aplikácia bude automaticky zaznamenávať nástup a výstup používateľa v MHD a vypočíta cenu cestovného na základe prejdených zastávok alebo kilometrov.</t>
  </si>
  <si>
    <t>FP133</t>
  </si>
  <si>
    <t>Notifikácie pri deaktivovaní PayGO</t>
  </si>
  <si>
    <t>Ak používateľ vypne PayGO, aplikácia zobrazí notifikáciu informujúcu o zmene stavu a pripomenie manuálne zadávanie údajov.</t>
  </si>
  <si>
    <t>FP134</t>
  </si>
  <si>
    <t>Notifikácie pri nezapnutom PayGO</t>
  </si>
  <si>
    <t>Ak je PayGO vypnuté a používateľ sa nachádza v MHD, aplikácia zobrazí notifikáciu s hláškou a ponúkne možnosť zapnutia PayGO režimu.</t>
  </si>
  <si>
    <t>FP135</t>
  </si>
  <si>
    <t>Spôsoby označenia nástupu/výstupu</t>
  </si>
  <si>
    <t>Cestujúci môžu označiť nástup/výstup prostredníctvom Bluetooth majákov alebo manuálne pomocou aplikácie.</t>
  </si>
  <si>
    <t>FP136</t>
  </si>
  <si>
    <t>Offline zaznamenávanie údajov</t>
  </si>
  <si>
    <t>Aplikácia umožňuje zaznamenávať cestovné údaje aj v režime offline, pričom tieto údaje sa neskôr automaticky synchronizujú, keď sa zariadenie pripojí k internetu.</t>
  </si>
  <si>
    <t>FP137</t>
  </si>
  <si>
    <t>Automatická synchronizácia údajov</t>
  </si>
  <si>
    <t>Po pripojení k internetu sa všetky uložené cestovné údaje automaticky synchronizujú s centrálnym serverom.</t>
  </si>
  <si>
    <t>FP138</t>
  </si>
  <si>
    <t>Nákup lístka pre viacerých cestujúcich</t>
  </si>
  <si>
    <t>Používateľ môže v aplikácii zakúpiť lístok pre viacerých cestujúcich, pričom aplikácia automaticky vypočíta cenu na základe prejdených vzdialeností všetkých pridaných osôb.</t>
  </si>
  <si>
    <t>FP139</t>
  </si>
  <si>
    <t>Moduly PayGO pre MHD</t>
  </si>
  <si>
    <t>Aplikácia umožňuje používanie rôznych časových modulov (napr. 15 minút, 30 minút) pre platbu v MHD.</t>
  </si>
  <si>
    <t>FP140</t>
  </si>
  <si>
    <t>Notifikácia o automatickej operácii - nástup</t>
  </si>
  <si>
    <t>Systém notifikuje používateľa o úspešnom zaznamenaní nástupu na zariadenie (mobil, hodinky) cestujúceho v prípade automatickej operácie:
- Bluetooth maják
- NFC</t>
  </si>
  <si>
    <t>FP141</t>
  </si>
  <si>
    <t>Notifikácia o automatickej operácii - výstup</t>
  </si>
  <si>
    <t>Systém notifikuje používateľa o úspešnom zaznamenaní výstupu z dopravného prostriedku na zariadenie (mobil, hodinky) cestujúceho v prípade automatickej operácie:
- Bluetooth maják
- NFC</t>
  </si>
  <si>
    <t>FP142</t>
  </si>
  <si>
    <t>Modul 4 - Platby</t>
  </si>
  <si>
    <t>FP143</t>
  </si>
  <si>
    <t>Prehľad platieb a transakcií</t>
  </si>
  <si>
    <t>Administrátori by mali mať prístup k detailnému prehľadu všetkých platieb a transakcií uskutočnených v aplikácii. Z platby je možné prekliknúť na lístok, resp. iný objekt súvisiaci s platbou.</t>
  </si>
  <si>
    <t>FP144</t>
  </si>
  <si>
    <t>Overenie platobnej karty</t>
  </si>
  <si>
    <t>Systém overí platobnú kartu pomocou:
- buď platby a vrátenia "0,1 Eur" po zaevidovaní používateľom
- alebo zablokovaním a odblkovaním sumy na platobnej karte
- alebo Mastercard MTT/Visa PayGO</t>
  </si>
  <si>
    <t>FP145</t>
  </si>
  <si>
    <t>Uloženie platobnej karty</t>
  </si>
  <si>
    <t>Aplikácia umožní používateľom uložiť údaje o platobných kartách pre budúce použitie. Údaje sú bezpečne šifrované a/alebo tokenizované.</t>
  </si>
  <si>
    <t>FP146</t>
  </si>
  <si>
    <t>Bezpečná platba</t>
  </si>
  <si>
    <t>Aplikácia musí zabezpečiť bezpečnú platbu prostredníctvom šifrovaného spojenia.</t>
  </si>
  <si>
    <t>FP147</t>
  </si>
  <si>
    <t>Podpora viacerých kariet</t>
  </si>
  <si>
    <t>Používatelia by mali mať možnosť uložiť a spravovať viacero platobných kariet v aplikácii.</t>
  </si>
  <si>
    <t>FP148</t>
  </si>
  <si>
    <t>Platba jedným kliknutím</t>
  </si>
  <si>
    <t>Aplikácia by mala umožniť rýchle platby jedným kliknutím po uložení platobnej karty, resp. jej tokenu.</t>
  </si>
  <si>
    <t>FP149</t>
  </si>
  <si>
    <t>Strhávanie z kreditky na dennej báze</t>
  </si>
  <si>
    <t>Systém automaticky strháva peňažné prostriedky najneskôr v deň, keď bol cestovný lístok zakúpený.</t>
  </si>
  <si>
    <t>FP150</t>
  </si>
  <si>
    <t>Notifikácia o platbe</t>
  </si>
  <si>
    <t>Systém odošle pasažierovi správu o úspešnej platbe</t>
  </si>
  <si>
    <t>FP151</t>
  </si>
  <si>
    <t>Aplikácia by mala umožniť používateľom uložiť údaje o platobných kartách pre budúce použitie.</t>
  </si>
  <si>
    <t>FP152</t>
  </si>
  <si>
    <t>FP153</t>
  </si>
  <si>
    <t>FP154</t>
  </si>
  <si>
    <t>FP155</t>
  </si>
  <si>
    <t>Aplikácia by mala umožniť rýchle platby jedným kliknutím po uložení platobnej karty.</t>
  </si>
  <si>
    <t>FP156</t>
  </si>
  <si>
    <t>Poskytované informácie</t>
  </si>
  <si>
    <t>Systém umožní prihlásenému cestujúcemu zobraziť históriu finančných transakcií.</t>
  </si>
  <si>
    <t>FP157</t>
  </si>
  <si>
    <t>Banková karta</t>
  </si>
  <si>
    <t>Systém umožní prihlásenému cestujúcemu zadať a skontrolovať bankovú kartu pre zúčtovanie transakcií pre úhradu cestovného a iných poplatkov</t>
  </si>
  <si>
    <t>FP158</t>
  </si>
  <si>
    <t>Úhrada cez firemný účet</t>
  </si>
  <si>
    <t>Firemný účet umožňuje úhradu prostredníctvom firemnej platobnej karty. Na základe uhradenej sumy za služby systém vystaví faktúru podľa príslušnej legislatívy a/alebo dohody.</t>
  </si>
  <si>
    <t>FP159</t>
  </si>
  <si>
    <t>Konfigurácia času odhlásenia cestujúceho z aplikácie</t>
  </si>
  <si>
    <t>Systém poskytne možnosť nakonfigurovať čas, za ktorý bude cestujúci odhlásený z webovej aplikácie.</t>
  </si>
  <si>
    <t>Modul 2 - Používatelia</t>
  </si>
  <si>
    <t>FP160</t>
  </si>
  <si>
    <t>FP161</t>
  </si>
  <si>
    <t>Prihlásenie prostredníctvom IAM do Backoffice</t>
  </si>
  <si>
    <t xml:space="preserve">Systém umožňuje prihlasovať sa používateľom Backoffice do systému prostredníctvom IAM. </t>
  </si>
  <si>
    <t>FP162</t>
  </si>
  <si>
    <t>Odblokovanie a zablokovanie profilu</t>
  </si>
  <si>
    <t>Systém umožňuje pre backoffice odblokovanie a zablokovanie profilu (napr. pri strate mobilného telefónu).</t>
  </si>
  <si>
    <t>FP163</t>
  </si>
  <si>
    <t>Správa používateľov</t>
  </si>
  <si>
    <t xml:space="preserve">Aplikácia by mala umožniť administrátorom spravovať používateľské účty, vrátane vytvárania, úpravy a uzatvárania alebo anonymizácie účtov. </t>
  </si>
  <si>
    <t>FP164</t>
  </si>
  <si>
    <t>Nastavenie prístupových práv</t>
  </si>
  <si>
    <t>Administrátori by mali byť schopní nastavovať rôzne úrovne prístupových práv pre rôznych používateľov.</t>
  </si>
  <si>
    <t>FP165</t>
  </si>
  <si>
    <t>Prihlasovanie</t>
  </si>
  <si>
    <t>Overenie identity pomocou mobilnej aplikácie Slovensko v mobile</t>
  </si>
  <si>
    <t>Systém umožní overenie identity používateľa pomocou mobilnej aplikácie Slovensko v mobile pre uplatnenie zľavy.</t>
  </si>
  <si>
    <t>FP166</t>
  </si>
  <si>
    <t>Vytvorenie súkromného účtu</t>
  </si>
  <si>
    <t>Používateľ musí zadať osobné údaje, ako sú meno, priezvisko, e-mailová adresa a telefónne číslo, pre vytvorenie účtu.</t>
  </si>
  <si>
    <t>FP167</t>
  </si>
  <si>
    <t>Overenie používateľa</t>
  </si>
  <si>
    <t>Systém musí overiť používateľa pomocou SMS kódu, ktorý je zaslaný na uvedené telefónne číslo.</t>
  </si>
  <si>
    <t>FP168</t>
  </si>
  <si>
    <t>Aktivácia účtu</t>
  </si>
  <si>
    <t>Po úspešnom overení SMS kódom musí byť účet používateľa aktivovaný, aby mohol používať všetky funkcie aplikácie.</t>
  </si>
  <si>
    <t>FP169</t>
  </si>
  <si>
    <t>Registrácia firemného účtu</t>
  </si>
  <si>
    <t>Administrátor musí zaregistrovať firmu, zadať fakturačné údaje, pridať zamestnancov a nastaviť platobné metódy a limity pre používanie firemného účtu.</t>
  </si>
  <si>
    <t>FP170</t>
  </si>
  <si>
    <t>Pridanie zamestnancov</t>
  </si>
  <si>
    <t>Administrátor musí mať možnosť manuálne pridať zamestnancov alebo importovať zoznam zamestnancov pomocou CSV súboru.</t>
  </si>
  <si>
    <t>FP171</t>
  </si>
  <si>
    <t>Nastavenie limitov a obmedzení</t>
  </si>
  <si>
    <t>Administrátor musí mať možnosť nastaviť limity na používanie firemnej karty pre zamestnancov, vrátane maximálnej sumy a obmedzenia použitia na konkrétne dni a hodiny.</t>
  </si>
  <si>
    <t>FP172</t>
  </si>
  <si>
    <t>Prepínanie účtov</t>
  </si>
  <si>
    <t>Prepínanie medzi účtami</t>
  </si>
  <si>
    <t>Používateľ musí mať možnosť prepínať medzi súkromným a firemným účtom prostredníctvom hlavného menu alebo navigačnej lišty v aplikácii.</t>
  </si>
  <si>
    <t>FP173</t>
  </si>
  <si>
    <t>Prispôsobenie vizuálu firemného účtu</t>
  </si>
  <si>
    <t>Administrátor musí mať možnosť prispôsobiť vizuál firemného účtu pomocou predpripravených šablón a vloženia loga firmy.</t>
  </si>
  <si>
    <t>FP174</t>
  </si>
  <si>
    <t>GDPR</t>
  </si>
  <si>
    <t>Zásady spracúvania údajov</t>
  </si>
  <si>
    <t>Systém musí dodržiavať zásady spracúvania osobných údajov podľa GDPR.</t>
  </si>
  <si>
    <t>FP175</t>
  </si>
  <si>
    <t>Práva subjektov údajov</t>
  </si>
  <si>
    <t>Používatelia majú právo na prístup, opravu, vymazanie a obmedzenie spracúvania svojich údajov v súlade s GDPR.</t>
  </si>
  <si>
    <t>FP176</t>
  </si>
  <si>
    <t>Možnosť súhlasu súboru cookies</t>
  </si>
  <si>
    <t>Systém umožňuje používateľom udeliť súhlas so súbormi cookies a spracúvaním ich osobných údajov v súlade s GDPR.</t>
  </si>
  <si>
    <t>FP177</t>
  </si>
  <si>
    <t>Vyžiadanie súhlasu pred spracovaním údajov</t>
  </si>
  <si>
    <t>Systém vyžaduje súhlas používateľov pred začatím spracovania ich osobných údajov.</t>
  </si>
  <si>
    <t>FP178</t>
  </si>
  <si>
    <t>Zrušenie účtu a výmaz/depersonalizácia údajov</t>
  </si>
  <si>
    <t>Prihlásený cestujúci má možnosť požiadať o zrušenie účtu a výmaz alebo depersonalizáciu svojich osobných údajov v súlade s GDPR.</t>
  </si>
  <si>
    <t>FP179</t>
  </si>
  <si>
    <t>Žiadosť o správu o spracúvaných údajoch</t>
  </si>
  <si>
    <t>Prihlásený cestujúci môže zadať žiadosť o poskytnutie správy o osobných údajoch, ktoré sú o ňom spracúvané v súlade s GDPR.</t>
  </si>
  <si>
    <t>FP180</t>
  </si>
  <si>
    <t>Informovaný súhlas</t>
  </si>
  <si>
    <t>Systém umožňuje prihláseným cestujúcim poskytnúť informovaný súhlas so spracúvaním ich osobných údajov v súlade s GDPR.</t>
  </si>
  <si>
    <t>FP181</t>
  </si>
  <si>
    <t>Súlad so zákonnými požiadavkami GDPR (vrátane mazania účtu)</t>
  </si>
  <si>
    <t>Systém je navrhnutý a implementovaný tak, aby bol v súlade so všetkými požiadavkami GDPR, vrátane práva na mazanie účtu a údajov.</t>
  </si>
  <si>
    <t>FP182</t>
  </si>
  <si>
    <t>Rozsah údajov požívateľského účtu</t>
  </si>
  <si>
    <t>Minimálny informačný rozsah konta cestujúceho je (nie všetky polia sú povinné):
- meno a priezvisko
- identifikátory (rodné číslo, BIFO, ID v externom zdroji identít)
- telefónne čislo
- e-mail
- oprávnenie na poskytnutie zľavy
- fotografia
- spôsob platby
- súhlas so spracovaním údajov
- časový údaj súhlasu so spracúvaním údajov</t>
  </si>
  <si>
    <t>FP183</t>
  </si>
  <si>
    <t>Prepojiteľnosť s ďalšími údajmi</t>
  </si>
  <si>
    <t>Používateľský účet umožní prepojenie s ďalšími údajmi a dokumentami, ktoré bude potrebné evidovať v ICL</t>
  </si>
  <si>
    <t>FP184</t>
  </si>
  <si>
    <t>Registrácia bude obsahovať ochranu proti zneužitiu robotmi</t>
  </si>
  <si>
    <t>Registračná stránka bude obsahovať komponent CAPTCHA</t>
  </si>
  <si>
    <t>FP185</t>
  </si>
  <si>
    <t>Údaje používateľa v rámci registrácie budú syntakticky overené</t>
  </si>
  <si>
    <t>Overí sa syntax emailovej adresy, telefónneho čísla, mena, priezviska</t>
  </si>
  <si>
    <t>FP186</t>
  </si>
  <si>
    <t>Využitie biometrie pre ochranu mobilnej aplikácie</t>
  </si>
  <si>
    <t>Mobilná aplikácia bude mať možnosť overenia prítomnosti majiteľa zariadenia prostredníctvom biometrie (odtlčok, tvár) - ak je zapnutý feature flag a používateľ dodatočne zapol túto možnosť v aplikácii</t>
  </si>
  <si>
    <t>FP187</t>
  </si>
  <si>
    <t>Automatické odhlásenie z webového portálu</t>
  </si>
  <si>
    <t>Webový portál umožní automatické odhlásenie prihláseného použíteľa po čase, ktorý bude konfigurovateľný globálne pre systém</t>
  </si>
  <si>
    <t>FP188</t>
  </si>
  <si>
    <t>Automatické odhlásenie z mobilnej aplikácie</t>
  </si>
  <si>
    <t>Mobilná aplikácia umožní automatické odhlásenie prihláseného použíteľa po čase, ktorý bude konfigurovateľný globálne pre systém</t>
  </si>
  <si>
    <t>FP189</t>
  </si>
  <si>
    <t>Mobilná aplikácia bude vedieť skontrolovať konfiguráciu bezpečnosti telefónu (aktívny PIN/heslo/odtlačok apod.) a podľa toho vyžadovať alebo nevyžadovať autentifikáciu pri vstupe do aplikácie.</t>
  </si>
  <si>
    <t>FP190</t>
  </si>
  <si>
    <t>Blokovanie identifikátorov</t>
  </si>
  <si>
    <t>Systém umožní prihlásenému cestujúcemu blokovanie a odblokovanie identifikačných médií</t>
  </si>
  <si>
    <t>FP191</t>
  </si>
  <si>
    <t>Firemný účet</t>
  </si>
  <si>
    <t>Systém umožní zriadenie firemného účtu, prostredníctvom ktorého môže zamestnávateľ uhrádzať cestovné a iné poplatky v rámci produktov podporovaných v systéme svojim zamestnancom</t>
  </si>
  <si>
    <t>FP192</t>
  </si>
  <si>
    <t>Firemný účet umožní pripojiť alebo vytvoriť zamestnanecké účty</t>
  </si>
  <si>
    <t>FP193</t>
  </si>
  <si>
    <t>Rodičovský účet</t>
  </si>
  <si>
    <t>Systém umožní zriadenie rodičiovského účtu, prostredníctvom ktorého môže rodič uhrádzať cestovné a iné poplatky v rámci produktov podporovaných v systéme svojim deťom</t>
  </si>
  <si>
    <t>FP194</t>
  </si>
  <si>
    <t>Účet zamestnávateľa pre služobné cesty</t>
  </si>
  <si>
    <t>Definovanie profilu v rámci účtu zamestnávateľa, pod ktorým sa uskutočňujú pracovné cesty – zamestnávateľ bude mať prístup k zúčtovaniam súvisiacich s cestami</t>
  </si>
  <si>
    <t>FP195</t>
  </si>
  <si>
    <t>Nákup lístka cez zamestnanecký účet</t>
  </si>
  <si>
    <t>Cestujúci, ktorý využíva zamestnanecký účet, nakupuje cestovný lístok bez viditeľnej úhrady. Úhrada sa vykonáva na pozadí a cestujúci vidí len informáciu, či sa úhrada podarila.</t>
  </si>
  <si>
    <t>FP196</t>
  </si>
  <si>
    <t>Pripojenie účtu</t>
  </si>
  <si>
    <t>Systém umožní pripojenie jedného účtu k inému účtu na účely fakturácie alebo zdieľania údajov</t>
  </si>
  <si>
    <t>FP197</t>
  </si>
  <si>
    <t>Správa služieb</t>
  </si>
  <si>
    <t>Používateľ bude spravovať svoj účet úpravou parametrov účtu a bude spravovať dostupné služby/
produkty (ak si chce aktivovať nové služby, používateľ bude musieť zadať údaje potrebné na ich
implementáciu, za predpokladu, že predtým neboli zadané)</t>
  </si>
  <si>
    <t>FP198</t>
  </si>
  <si>
    <t>Potvrdenie telefónneho čísla</t>
  </si>
  <si>
    <t>Systém overí platnosť telefónneho čisla, pokiaľ bude použíté ako notifikačný kanál</t>
  </si>
  <si>
    <t>FP199</t>
  </si>
  <si>
    <t>Registrácia a správa účtu cestujúceho</t>
  </si>
  <si>
    <t>Jednoduchý proces registrácie nového užívateľa.</t>
  </si>
  <si>
    <t>FP200</t>
  </si>
  <si>
    <t>Správa osobných údajov a preferencií užívateľa.</t>
  </si>
  <si>
    <t>FP201</t>
  </si>
  <si>
    <t>Možnosť resetovať heslo a aktualizovať kontaktné údaje.</t>
  </si>
  <si>
    <t>FP202</t>
  </si>
  <si>
    <t>Princíp najmenšieho opravnenia</t>
  </si>
  <si>
    <t>Každý používateľ má pridelené presne definované role a oprávnenia na základe princípu najmenšieho oprávnenia.</t>
  </si>
  <si>
    <t>FP203</t>
  </si>
  <si>
    <t>Možnosť nastavenia a správy rolí a oprávnení pre prístup k jednotlivým údajom alebo entitám.</t>
  </si>
  <si>
    <t>FP204</t>
  </si>
  <si>
    <t>Overovací kód - SMS (mobilná aplikácia)</t>
  </si>
  <si>
    <t>Aplikácia musí automaticky rozpoznať a prečítať overovací kód z prijatej SMS správy.</t>
  </si>
  <si>
    <t>FP205</t>
  </si>
  <si>
    <t>Možnosť opätovného odoslania kódu</t>
  </si>
  <si>
    <t>Používateľ môže kliknutím na tlačidlo „Znova odoslať kód“ požiadať o opätovné odoslanie overovacieho kódu, ak kód nebol doručený, vypršala jeho platnosť alebo nastala chyba.</t>
  </si>
  <si>
    <t>FP206</t>
  </si>
  <si>
    <t>Tlačidlo „Znova odoslať kód“</t>
  </si>
  <si>
    <t>Tlačidlo „Znova odoslať kód“ musí byť viditeľné a dostupné na obrazovke, kde používateľ zadáva overovací kód.</t>
  </si>
  <si>
    <t>FP207</t>
  </si>
  <si>
    <t>Nastavenie vizuálu účtu</t>
  </si>
  <si>
    <t>Administrátor môže nastaviť vizuál firemného účtu na základe predpripravených šablón a vložiť logo firmy.</t>
  </si>
  <si>
    <t>FP208</t>
  </si>
  <si>
    <t>Prepojenie profilov</t>
  </si>
  <si>
    <t>Prepojenie profilov rodičov a detí</t>
  </si>
  <si>
    <t>Rodičia môžu prepojiť svoje účty s účtami svojich detí, čo im umožní spravovať nákupy lístkov pre celú rodinu.</t>
  </si>
  <si>
    <t>FP209</t>
  </si>
  <si>
    <t>Automatická aplikácia zliav pre deti</t>
  </si>
  <si>
    <t>Systém automaticky aplikuje zľavy na lístky pre deti na základe informácií o prepojenom profile dieťaťa.</t>
  </si>
  <si>
    <t>FP210</t>
  </si>
  <si>
    <t>Správa viacerých profilov z jedného účtu</t>
  </si>
  <si>
    <t>Hlavný používateľský účet umožňuje spravovať viacero prepojených profilov a cestovné potreby všetkých členov rodiny.</t>
  </si>
  <si>
    <t>FP211</t>
  </si>
  <si>
    <t>Bezpečnosť a súkromie pri prepojení profilov</t>
  </si>
  <si>
    <t>Aplikácia zabezpečuje, že údaje medzi prepojenými profilmi sú spracované bezpečne a v súlade so zákonmi na ochranu osobných údajov.</t>
  </si>
  <si>
    <t>FP212</t>
  </si>
  <si>
    <t>Anonýmny prístup po odhlásení</t>
  </si>
  <si>
    <t>Aplikácia umožňuje odhlásiť používateľa, aby mohol vykonávať anonýmne operacie.
Ak to používateľ spraví offline tak mu aplikácia musí umožniť znov sa prihlásiť offline, aby mal prístup napr. k cestovnému lístku.</t>
  </si>
  <si>
    <t>FP213</t>
  </si>
  <si>
    <t>API</t>
  </si>
  <si>
    <t>Exspirácia tokenu</t>
  </si>
  <si>
    <t>Hlaska a vizuálna indikácia, aby sa používateľ nanovo príhlasil po expirovaní tokenu v hraničnom prípade po veľmi dlhej nečinnosti. Token je potrebný pri volaní backend API.</t>
  </si>
  <si>
    <t>FP214</t>
  </si>
  <si>
    <t>Modul 8 - Reklamácie</t>
  </si>
  <si>
    <t>FP215</t>
  </si>
  <si>
    <t>Reklamacia</t>
  </si>
  <si>
    <t>Preddefinované reklamačné prípady</t>
  </si>
  <si>
    <t>Systém počas zadávania reklamácie umožňuje výber používateľovi z  preddefinovaných reklamačných prípadov.</t>
  </si>
  <si>
    <t>FP216</t>
  </si>
  <si>
    <t>Kategórie reklamácií</t>
  </si>
  <si>
    <t>Systém umožňuje vytvárať kategórie reklamácií v prípade upravovať tieto kategórie</t>
  </si>
  <si>
    <t>FP217</t>
  </si>
  <si>
    <t>Podpora viacerých dôvodov reklamácie</t>
  </si>
  <si>
    <t>Aplikácia musí umožňovať používateľovi vybrať z viacerých dôvodov reklamácie (napr. nesprávny lístok, dvojité účtovanie, zrušenie cesty).</t>
  </si>
  <si>
    <t>FP218</t>
  </si>
  <si>
    <t>Zadávanie reklamácie pomocou formulára alebo chatbotu</t>
  </si>
  <si>
    <t>Systém umožní prihlásenému cestujúcemu samoobslužné zadávanie reklamácií prostredníctvom formulára, prípadne chatbotu</t>
  </si>
  <si>
    <t>FP219</t>
  </si>
  <si>
    <t>Notifikácia reklamácií</t>
  </si>
  <si>
    <t>Systém po odoslaní reklamácie bude notifikovať zadávateľa</t>
  </si>
  <si>
    <t>FP220</t>
  </si>
  <si>
    <t>Úhrada za reklamácií</t>
  </si>
  <si>
    <t>Systém umožní dodatočné vyrovnanie platby, vzniknuté z reklamácií</t>
  </si>
  <si>
    <t>FP221</t>
  </si>
  <si>
    <t>Komunikácia so správcom systému</t>
  </si>
  <si>
    <t>Používateľ bude môcť komunikovať so správcom systému prostredníctvom formulára</t>
  </si>
  <si>
    <t>FP222</t>
  </si>
  <si>
    <t>História reklamácií</t>
  </si>
  <si>
    <t>Aplikácia musí poskytovať používateľovi prístup k histórii jeho reklamácií.</t>
  </si>
  <si>
    <t>FP223</t>
  </si>
  <si>
    <t>Notifikácie o stave reklamácie</t>
  </si>
  <si>
    <t>Aplikácia musí zasielať používateľovi notifikácie pri zmene stavu reklamácie(prijatie, spracovanie, rozhodnutie, uzavretie).</t>
  </si>
  <si>
    <t>FP224</t>
  </si>
  <si>
    <t>Priloženie dôkazových materiálov</t>
  </si>
  <si>
    <t>Aplikácia musí umožňovať používateľovi priložiť k reklamácii dôkazové materiály (napr. screenshoty, fotografie).</t>
  </si>
  <si>
    <t>FP225</t>
  </si>
  <si>
    <t>Automatické potvrdenie prijatia</t>
  </si>
  <si>
    <t>Aplikácia musí automaticky zasielať používateľovi potvrdenie o prijatí reklamácie vrátane unikátneho identifikátora reklamácie.</t>
  </si>
  <si>
    <t>FP226</t>
  </si>
  <si>
    <t>Generovanie reportov</t>
  </si>
  <si>
    <t>Aplikácia by mala umožniť generovanie rôznych reportov na základe zvolených kritérií, ako sú časové obdobie, typ transakcie a pod.</t>
  </si>
  <si>
    <t>Modul 11 - Reporting</t>
  </si>
  <si>
    <t>FP227</t>
  </si>
  <si>
    <t>Biznis monitoring</t>
  </si>
  <si>
    <t>Monitoring pohybu vozidiel a funkčnosti validátorov</t>
  </si>
  <si>
    <t>Systém bude aspoň v minimálnom rozsahu monitorovať technickú a logickú infraštruktúru a procesy
prebiehajúce v systéme, ako napr.:
- vizualizácia polohy vozidla a sledovanie vozidla v reálnom čase vrátane vyhľadávania vozidiel na mape podľa atribútov (napr. názov, typ, organizátor prepravy)
- vizualizácia iných relevantných zariadení podľa atribútov</t>
  </si>
  <si>
    <t>FP228</t>
  </si>
  <si>
    <t>Backoffice zobrazuje kumulatívne CO2</t>
  </si>
  <si>
    <t>Zobrazenie kumulatívnej úspory CO2 emisií pri využívaní verejnej dopravy.</t>
  </si>
  <si>
    <t>FP229</t>
  </si>
  <si>
    <t>Výpočet emisií CO2 pre backoffice</t>
  </si>
  <si>
    <t>Analýza porovnávajúca emisie CO2 pri využívaní verejnej dopravy versus jazda autom na rovnaké trasy.</t>
  </si>
  <si>
    <t>FP230</t>
  </si>
  <si>
    <t>Opendata</t>
  </si>
  <si>
    <t>Systém poskytne vybrané dáta ako otvorené dáta - bude upresnené počas analýzy a návrhu</t>
  </si>
  <si>
    <t>FP231</t>
  </si>
  <si>
    <t>Štatistiky integrovaných cestovných lístkov</t>
  </si>
  <si>
    <t>Súčasťou aplikácie ICL je aj prehľad reportov cestovného, čo umožňuje efektívne sledovanie a analýzu údajov týkajúcich sa využívania integrovaných cestovných lístkov.</t>
  </si>
  <si>
    <t>FP232</t>
  </si>
  <si>
    <t>Preddefinované štatistiky</t>
  </si>
  <si>
    <t>Systém umožňuje používať preddefinované reporty:
- Typy reportov pre interné účely systému ICL
- Reporty pre jednotlivých dopravcov
- Reporty pre používateľov</t>
  </si>
  <si>
    <t>FP233</t>
  </si>
  <si>
    <t>Exportovať reportu</t>
  </si>
  <si>
    <t>Systém umožňuje exportovať výsledok reportu a zasielať emailom:
- manuálne
- automatizovane v pravidelných intervaloch</t>
  </si>
  <si>
    <t>FP234</t>
  </si>
  <si>
    <t>Reporty pre jednotlivých dopravcov</t>
  </si>
  <si>
    <t>Možnosť pre jednotlivých dopravcov požiadať o špecifické reporty týkajúce sa využívania ich služieb (počet cestujúcich, tržby, využitie dopravných prostriedkov).</t>
  </si>
  <si>
    <t>FP235</t>
  </si>
  <si>
    <t>Špecifické reporty pre dopravcov</t>
  </si>
  <si>
    <t>Detailné štatistiky o počte cestujúcich podľa typu dopravy, tržbách z predaja lístkov, analýza vyťaženosti spojov a spätná väzba od cestujúcich.</t>
  </si>
  <si>
    <t>FP236</t>
  </si>
  <si>
    <t>Prístup k reportom</t>
  </si>
  <si>
    <t>Dopravcovia majú prístup k pravidelne generovaným reportom (denné, týždenné, mesačné, štvrťročné, ročné) a možnosť požiadať o ad-hoc reporty.</t>
  </si>
  <si>
    <t>FP237</t>
  </si>
  <si>
    <t>Osobné štatistiky</t>
  </si>
  <si>
    <t>Používatelia majú prístup k štatistikám o svojich dopravných návykoch, vrátane počtu a druhov využitých dopravných prostriedkov.</t>
  </si>
  <si>
    <t>FP238</t>
  </si>
  <si>
    <t>Finančné úspory</t>
  </si>
  <si>
    <t>Informácie o úsporách dosiahnutých pomocou zliav a integrovaných lístkov.</t>
  </si>
  <si>
    <t>FP239</t>
  </si>
  <si>
    <t>Štatistiky z reklamácií</t>
  </si>
  <si>
    <t>Systém umožňuje vytvárať štatistiky z údajov reklamácií</t>
  </si>
  <si>
    <t>FP240</t>
  </si>
  <si>
    <t>Biznis reporty</t>
  </si>
  <si>
    <t>Okrem dopredu pripravenych reportov umoznuje DWH a BI vytvarat pouzivatelom dalsie reporty a pohlady (bez potreby programovania)</t>
  </si>
  <si>
    <t>FP241</t>
  </si>
  <si>
    <t>Smart hodiny</t>
  </si>
  <si>
    <t>Notifikácie medzi mobilom a smart hodinkami</t>
  </si>
  <si>
    <t>Aplikácia využíva vstavanú podporu notifikácií medzi používateľovým mobilom a smart hodinkami.</t>
  </si>
  <si>
    <t>Modul 17 - Smart hodinky</t>
  </si>
  <si>
    <t>FP242</t>
  </si>
  <si>
    <t>Spárovanie s podporovanými smart hodinkami</t>
  </si>
  <si>
    <t>Používateľ má možnosť spárovať smart hodinky, ktoré aplikácia podporuje (obmedzené počas návrhu).</t>
  </si>
  <si>
    <t>FP243</t>
  </si>
  <si>
    <t>Nástup a výstup manuálnym kliknutím</t>
  </si>
  <si>
    <t>Smart hodinky umožňujú manuálne kliknutie na nástup alebo výstup z cestovného prostriedku.</t>
  </si>
  <si>
    <t>FP244</t>
  </si>
  <si>
    <t>NFC integrácia pre nástup/výstup</t>
  </si>
  <si>
    <t>Možnosť použitia NFC na nástup alebo výstup z cestovného prostriedku pomocou smart hodiniek.</t>
  </si>
  <si>
    <t>FP245</t>
  </si>
  <si>
    <t>Bluetooth integrácia pre nástup/výstup</t>
  </si>
  <si>
    <t>Možnosť použitia Bluetooth na nástup alebo výstup z cestovného prostriedku pomocou smart hodiniek.</t>
  </si>
  <si>
    <t>FP246</t>
  </si>
  <si>
    <t>Zobrazenie aktuálneho cestovného lístka</t>
  </si>
  <si>
    <t>Aplikácia umožňuje zobrazenie aktuálneho cestovného lístka priamo na displeji smart hodiniek.</t>
  </si>
  <si>
    <t>FP247</t>
  </si>
  <si>
    <t>Zobrazenie údajov z používateľského profilu</t>
  </si>
  <si>
    <t>Možnosť zobrazenia relevantných údajov z používateľského profilu (napr. osobné údaje, preferencie) na smart hodinkách.</t>
  </si>
  <si>
    <t>FP248</t>
  </si>
  <si>
    <t>Administrácia údajov na zabezpečenie prepravných a neprepravných služieb</t>
  </si>
  <si>
    <t>Systém umožní zaznamenávanie údajov o cestovných poriadkoch a správu objektov súvisiacich s cestovným poriadkom (statických údajov), ako sú: zastávky, vozidlá, organizátori dopravy, dopravcovia, linky a trasy a dynamických údajov (zmeny, výluky).</t>
  </si>
  <si>
    <t>Modul 1 - Spoje</t>
  </si>
  <si>
    <t>FP249</t>
  </si>
  <si>
    <t>FP250</t>
  </si>
  <si>
    <t>Mapy</t>
  </si>
  <si>
    <t>Mapové podklady</t>
  </si>
  <si>
    <t>Dostupnosť mapových podkladov pre plánovanie a realizáciu cesty a vyúčtovanie cesty.</t>
  </si>
  <si>
    <t>FP251</t>
  </si>
  <si>
    <t>Údaje o dopravných obmedzeniach</t>
  </si>
  <si>
    <t>Systém podporuje zobrazenie naplánovanej trasy a dopravné obmedzenia.</t>
  </si>
  <si>
    <t>FP252</t>
  </si>
  <si>
    <t>Využitie lokalizačných služieb</t>
  </si>
  <si>
    <t>Aplikácia využíva GPS alebo iné dostupné lokalizačné služby.</t>
  </si>
  <si>
    <t>FP253</t>
  </si>
  <si>
    <t>Poskytovanie informácií o trasách a zastávkach</t>
  </si>
  <si>
    <t>Systém umožňuje zobrazenie zoznamu všetkých zastávok na trase.</t>
  </si>
  <si>
    <t>FP254</t>
  </si>
  <si>
    <t>Poskytovanie informácií o časových harmonogramoch</t>
  </si>
  <si>
    <t>Systém poskytuje informácie o časových harmonogramoch zastávok a čase príchodu/odchodu.</t>
  </si>
  <si>
    <t>FP255</t>
  </si>
  <si>
    <t>Upozornenie na blížiace sa zastávky</t>
  </si>
  <si>
    <t>Aplikácia umožňuje upozornenie na blížiace sa zastávky.</t>
  </si>
  <si>
    <t>FP256</t>
  </si>
  <si>
    <t>Zaznamenávanie a zasielanie údajov o jazde</t>
  </si>
  <si>
    <t>Systém umožňuje posielanie údajov o polohe dopravného prostriedku do centrálneho systému pre účely zobrazenia, analýzy / optimalizácie trasy.</t>
  </si>
  <si>
    <t>FP257</t>
  </si>
  <si>
    <t>Dostupnosť máp v režime offline</t>
  </si>
  <si>
    <t>Systém umožňuje sťahovanie mapových podkladov, aby boli dostupné aj v režime offline. Vzhľadom na obmedzenie sieťovej kapacity a úložiska tak systéme spraví primárne pre vyhľadané trasy. Používateľ môže určiť aj stiahnutie iných častí máp do aplikácie.</t>
  </si>
  <si>
    <t>FP258</t>
  </si>
  <si>
    <t>Cestovné tarify</t>
  </si>
  <si>
    <t>Dostupnosť cestovných taríf pre potreby validácie a výpočet cestovného.</t>
  </si>
  <si>
    <t>FP259</t>
  </si>
  <si>
    <t>Systém je pripravený na integráciu s inou aplikáciou pre navigáciu na zástavku alebo nástupište (napr. Google Maps) a v rámci stanice (napr. egov digital twin alebo Google Maps). Integráciou sa myslí preklik do inej aplikácie s propagovaním parametrov začiatku, konca trasy a formou prepravy.</t>
  </si>
  <si>
    <t>FP260</t>
  </si>
  <si>
    <t>Zobrazenie polohy vozidiel</t>
  </si>
  <si>
    <t>Aplikácia by mala zobrazovať aktuálnu polohu všetkých vozidiel na mape v reálnom čase.</t>
  </si>
  <si>
    <t>FP261</t>
  </si>
  <si>
    <t>Detaily o vozidlách</t>
  </si>
  <si>
    <t>Po kliknutí na vozidlo by mala aplikácia zobrazovať detaily ako číslo vozidla, trasa a aktuálna obsadenosť (ak je táto informácia v konkrétnom prípade dostupná v systéme).</t>
  </si>
  <si>
    <t>FP262</t>
  </si>
  <si>
    <t>Hľadanie zastávok a vozidiel</t>
  </si>
  <si>
    <t>Používatelia by mali mať možnosť vyhľadávať konkrétne zastávky a vozidlá na mape.</t>
  </si>
  <si>
    <t>FP263</t>
  </si>
  <si>
    <t>Poloha dopravného prostriedku</t>
  </si>
  <si>
    <t>Minimálna prídaná latencia systému</t>
  </si>
  <si>
    <t>Systém by mal mať minimálnu latenciu pri zobrazovaní údajov o polohe vozidla.</t>
  </si>
  <si>
    <t>FP264</t>
  </si>
  <si>
    <t>Notifikácia o meškaní</t>
  </si>
  <si>
    <t>Systém odošle cestujúcemi správu o meškaní spoja, na ktorý má zakúpený lístok</t>
  </si>
  <si>
    <t>FP265</t>
  </si>
  <si>
    <t>Notifikácia používateľa</t>
  </si>
  <si>
    <t>Systém odošle cestujúcemi správu o zmenách cestovných poriadkov, ktoré sa týkajú jeho cesty, prípadne trasy jeho obvyklého cestovania</t>
  </si>
  <si>
    <t>FP266</t>
  </si>
  <si>
    <t>Systém odošle cestujúcemu predpokladaný čas príjazdu do cieľovej stanice v konfigurovateľnom predstihu, zohľadňujúc informáciu o pohybe dopravného prostriedku a hlásenú polohu.</t>
  </si>
  <si>
    <t>FP267</t>
  </si>
  <si>
    <t>Systém vyhodnocuje, aká aktuálna je informácia o polohe dopravného prostriedku a v prípade konfigurovateľne starej informácie nepošle notifikácie, ktoré sú na aktuálnosti lokalizácie silne závislé.</t>
  </si>
  <si>
    <t>FP268</t>
  </si>
  <si>
    <t>Notifikácie o výlukách alebo zmenách</t>
  </si>
  <si>
    <t>Upozornenia na zmeny v statických údajoch: časových harmonogramoch a platnosti lístkov.</t>
  </si>
  <si>
    <t>FP269</t>
  </si>
  <si>
    <t>Priebežná aktualizácia polohy dopravného prostriedku</t>
  </si>
  <si>
    <t>Aplikácia (mobil aj WEB) priebežne aktualizuje polohu dopravného prostriedku na mape pre zakúpený cestovný lístok: pred nastúpením do vozidla, počas jazdy v dopravnom prostriedku.</t>
  </si>
  <si>
    <t>FP270</t>
  </si>
  <si>
    <t>Nie historická poloha dopravného prostriedku</t>
  </si>
  <si>
    <t>Mobilná aplikácia aj WEB nezobrazujú historickú polohu dopravného prostriedku na mape.</t>
  </si>
  <si>
    <t>FP271</t>
  </si>
  <si>
    <t>Integrácia údajov o polohy dopravného prostriedku</t>
  </si>
  <si>
    <t>Poloha dopravného prostriedku sa do systému dostáva integráciou s existujúcimi systémami IDS, dopravcov, ŽSR a ostatnými tretími stranami.</t>
  </si>
  <si>
    <t>FP272</t>
  </si>
  <si>
    <t>Dátum a čas polohy dopravného prostriedku</t>
  </si>
  <si>
    <t>Systém zobrazuje aktuálnu GPS polohu vozidla spolu s časovým údajom, kedy bola poloha naposledy aktualizovaná.</t>
  </si>
  <si>
    <t>FP273</t>
  </si>
  <si>
    <t>Streamovací protokol</t>
  </si>
  <si>
    <t>Využívaný streamovací protokol (napr. Web Socket) medzi aplikáciou (mobil, WEB) a serverom pre rýchle odosielanie údajov o polohe.</t>
  </si>
  <si>
    <t>FP274</t>
  </si>
  <si>
    <t>Sledovanie polohy v reálnom čase</t>
  </si>
  <si>
    <t>Aplikácia umožňuje sledovanie polohy dopravného prostriedku v reálnom čase na mape.</t>
  </si>
  <si>
    <t>FP275</t>
  </si>
  <si>
    <t>Zobrazenie informácií o príjazde</t>
  </si>
  <si>
    <t>Po kliknutí na dopravný prostriedok zobrazí aplikácia informácie o plánovanom príjazde na jednotlivé zastávky.</t>
  </si>
  <si>
    <t>FP276</t>
  </si>
  <si>
    <t>Upozornenia na meškanie</t>
  </si>
  <si>
    <t>Používatelia sú upozornení na meškania dopravného prostriedku, na ktorý majú zakúpený lístok.</t>
  </si>
  <si>
    <t>FP277</t>
  </si>
  <si>
    <t>Integrácia s plánovaním trás</t>
  </si>
  <si>
    <t>Poloha dopravného prostriedku je integrovaná do plánovača trás pre presné predpovede príchodu a odchodu.</t>
  </si>
  <si>
    <t>FP278</t>
  </si>
  <si>
    <t>Zobrazovanie aktuálnej polohy vozidiel</t>
  </si>
  <si>
    <t>Aplikácia zobrazuje používateľovi aktuálnu polohu vozidiel vrátane časového údaja, kedy bola poloha aktualizovaná.</t>
  </si>
  <si>
    <t>FP279</t>
  </si>
  <si>
    <t>Plánovanie trás</t>
  </si>
  <si>
    <t>Systém umožňuje plánovanie trás, ktoré zahŕňajú viacero druhov dopravy (napr. vlak, autobus, bicykel) a ich kombinácií.</t>
  </si>
  <si>
    <t>FP280</t>
  </si>
  <si>
    <t>Riadenie údajov na zabezpečenie dopravných a neprepravných služieb</t>
  </si>
  <si>
    <t>Iniciálne napnenie údajov na zabezpećenie prepravných a neprepravných služieb</t>
  </si>
  <si>
    <t>Systém umožní definovať statické údaje prvotným importom zo súborov alebo integráciou zo systému organizátora dopravy, dopravcu alebo integrovaného dopravného systému.</t>
  </si>
  <si>
    <t>FP281</t>
  </si>
  <si>
    <t>Administrácia údajov na zabezpećenie prepravných a neprepravných služieb</t>
  </si>
  <si>
    <t>Systém umožní definovať, mazať a upravovať statické údaje a ich vizualizáciu na mape, pokiaľ to je relevantné pre daný typ objektu</t>
  </si>
  <si>
    <t>FP282</t>
  </si>
  <si>
    <t>Systém umožní správu registrov statických údajov a ich vzájomných vzťahov alebo synchronizáciu so zdrojovými  registrami (eNRI).</t>
  </si>
  <si>
    <t>FP283</t>
  </si>
  <si>
    <t>Databáza zastávok by mala byť prepojená s databázou trás, aby bolo možné trasu identifikovať na základe
poradia zastávok na danej ceste.</t>
  </si>
  <si>
    <t>FP284</t>
  </si>
  <si>
    <t>Trasa by mala byť vizualizovaná vo forme mapy a zoznamu medzizastávok s plánovaným časom príchodu do danej medzizastávky.</t>
  </si>
  <si>
    <t>FP285</t>
  </si>
  <si>
    <t>Mapový modul musí implementovať geokódovanie umožňujúce zobrazenie objektu kartometricky na mape a zobrazenie textových informácií o objekte vo forme štítkov</t>
  </si>
  <si>
    <t>FP286</t>
  </si>
  <si>
    <t>Systém zabezpečí prezentáciu rôznych vrstiev mapových podkladov, najmä cestnej vrstvy.</t>
  </si>
  <si>
    <t>FP287</t>
  </si>
  <si>
    <t>Systém poskytne možnosť pridania vektorovej/rastrovej vrstvy alebo externej mapovej služby.</t>
  </si>
  <si>
    <t>FP288</t>
  </si>
  <si>
    <t>Vyhľadávanie a plánovanie trasy</t>
  </si>
  <si>
    <t>Podpora vyhľadávania</t>
  </si>
  <si>
    <t>Systém má schopnosť odporúčať optimálne trasy a navigovať okolo dopravných obmedzení.</t>
  </si>
  <si>
    <t>FP289</t>
  </si>
  <si>
    <t>Podpora navigácie</t>
  </si>
  <si>
    <t>GPS je integrovaný pre sledovanie polohy a navigáciu podľa trasy.</t>
  </si>
  <si>
    <t>FP290</t>
  </si>
  <si>
    <t>Zobrazenie detailov o všetkých zastávkach a ich časových harmonogramoch.</t>
  </si>
  <si>
    <t>FP291</t>
  </si>
  <si>
    <t>Zobrazenie presných časov príchodu a odchodu na jednotlivých zastávkach.</t>
  </si>
  <si>
    <t>FP292</t>
  </si>
  <si>
    <t>Upozornenie používateľa na blížiace sa zastávky podľa aktuálnej polohy.</t>
  </si>
  <si>
    <t>FP293</t>
  </si>
  <si>
    <t>Zobrazenie alternatívnych trás</t>
  </si>
  <si>
    <t>Zobrazenie rôznych možností trás medzi dvoma bodmi s rôznymi kritériami (napr. najkratšia cesta, najmenej prestupov).</t>
  </si>
  <si>
    <t>FP294</t>
  </si>
  <si>
    <t>Predpovedaný čas cesty</t>
  </si>
  <si>
    <t>Výpočet a zobrazenie predpovedaného času potrebného na prejdenie trasy podľa aktuálnych podmienok. Podľa cestovného poriadky a dostupných výluk alebo meškaní.</t>
  </si>
  <si>
    <t>FP295</t>
  </si>
  <si>
    <t>Prispôsobiteľné kritériá vyhľadávania</t>
  </si>
  <si>
    <t>Používateľ môže nastaviť kritériá pre vyhľadávanie trás, ako napríklad preferencie pre najkratšiu cestu alebo najmenej prestupov.</t>
  </si>
  <si>
    <t>FP296</t>
  </si>
  <si>
    <t>Interaktívna mapa</t>
  </si>
  <si>
    <t>Zobrazenie trás a možnosť interaktívneho manipulovania s nimi pomocou mapovej aplikácie.</t>
  </si>
  <si>
    <t>FP297</t>
  </si>
  <si>
    <t>Možnosť vyhľadávania peších trás</t>
  </si>
  <si>
    <t>Systém zohľadňuje aj peší presun v prípade presunu pri prestupe prípadne začiatku.</t>
  </si>
  <si>
    <t>FP298</t>
  </si>
  <si>
    <t xml:space="preserve">Výluky </t>
  </si>
  <si>
    <t>Riadenie a koordinácia výluk</t>
  </si>
  <si>
    <t>Systém na riadenie a koordináciu výluk, vrátane pridelenia zdrojov a času.</t>
  </si>
  <si>
    <t>FP299</t>
  </si>
  <si>
    <t>Plánovanie náhradnej dopravy</t>
  </si>
  <si>
    <t>Pripravenosť a plánovanie náhradnej dopravy počas výluky.</t>
  </si>
  <si>
    <t>FP300</t>
  </si>
  <si>
    <t>Komunikácia s dopravcami</t>
  </si>
  <si>
    <t>Spolupráca a komunikácia s dopravcami - integrovaním (push alebo pull) - posielaním/získavaním informácií o výlukách (plánovaných aj neplánovaných) do systému</t>
  </si>
  <si>
    <t>FP301</t>
  </si>
  <si>
    <t>Monitorovanie dopravného toku</t>
  </si>
  <si>
    <t>Sledovanie a monitorovanie dopravného toku počas výluky.</t>
  </si>
  <si>
    <t>FP302</t>
  </si>
  <si>
    <t>Mapa</t>
  </si>
  <si>
    <t>Vycentrovanie na mape</t>
  </si>
  <si>
    <t>Aplikácia umožňuje vycentrovať pre: moja poloha, zastavka, cela trasa</t>
  </si>
  <si>
    <t>FP303</t>
  </si>
  <si>
    <t>Legislatíva</t>
  </si>
  <si>
    <t>Súlad s legislatívou EU</t>
  </si>
  <si>
    <t>Súlad Komisie (EÚ) 2017/1926 z 31. mája 2017, ktorým sa dopĺňa smernica Európskeho parlamentu a Rady 2010/40/EÚ.</t>
  </si>
  <si>
    <t>Modul 20 - Systém</t>
  </si>
  <si>
    <t>FP304</t>
  </si>
  <si>
    <t>Súlad s legislatívou SR</t>
  </si>
  <si>
    <t>Súlad s zákonom SR 332/2023 Z. z. z 21. júna 2023 o verejnej osobnej doprave a o zmene a doplnení niektorých zákonov.</t>
  </si>
  <si>
    <t>FP305</t>
  </si>
  <si>
    <t>Stiahnutie aplikácie</t>
  </si>
  <si>
    <t>Používateľ musí otvoriť obchod s aplikáciami (Google Play Store alebo Apple App Store) a stiahnuť aplikáciu „NICL“.</t>
  </si>
  <si>
    <t>FP306</t>
  </si>
  <si>
    <t>Migrácie</t>
  </si>
  <si>
    <t>Migrované dáta</t>
  </si>
  <si>
    <t>Systém bude obsahovať minimálne namigrované údaje (pre historiu lístkov): električenky, lístky platiace po dátume spustenia do produkcie.</t>
  </si>
  <si>
    <t>FP307</t>
  </si>
  <si>
    <t>Podpora pre hendikepovaných</t>
  </si>
  <si>
    <t>Aplikácia je prispôsobitelná pre používanie zdravotne postihnutím osobám podľa špecifikácie WCAG level A</t>
  </si>
  <si>
    <t>FP308</t>
  </si>
  <si>
    <t>Voľba jazyka</t>
  </si>
  <si>
    <t>Používateľ môže zmeniť aktuálny jazyk aplikácie počas behu aplikácie</t>
  </si>
  <si>
    <t>FP309</t>
  </si>
  <si>
    <t>Používateľ môže zmeniť aktuálny jazyk aplikácie počas prebiehajuceho sedenia v rámci webového portálu</t>
  </si>
  <si>
    <t>FP310</t>
  </si>
  <si>
    <t>Komunikačné kanály</t>
  </si>
  <si>
    <t>Používateľ bude môcť povoliť alebo zakázať komunikačné kanály (SMS, e-mail, PUSH notifikácie)</t>
  </si>
  <si>
    <t>FP311</t>
  </si>
  <si>
    <t>Viacjazyčná podpora aplikácie cestujúceho (web, native)</t>
  </si>
  <si>
    <t>Systém poskytne používateľské rozhrania pre koncového pouźívateľa v jazykoch: slovenský, český, anglický, ukrajinský, poľský, nemecký, maďarský</t>
  </si>
  <si>
    <t>FP312</t>
  </si>
  <si>
    <t>Vyhľadávanie údajov</t>
  </si>
  <si>
    <t>Systém umožňuje vyhľadávanie údajov pre back office používateľov na efektívne spracovanie informácií.</t>
  </si>
  <si>
    <t>FP313</t>
  </si>
  <si>
    <t>Logovanie udalostí</t>
  </si>
  <si>
    <t>Všetky udalosti v systéme sú logované a sledované na účely auditu a detekcie neoprávneného prístupu.</t>
  </si>
  <si>
    <t>FP314</t>
  </si>
  <si>
    <t>Portál</t>
  </si>
  <si>
    <t>Mobilné riešenia</t>
  </si>
  <si>
    <t>Portál ICL bude optimalizovaný a plne funkčný na mobilných zariadeniach vrátane smartfónov a tabletov.</t>
  </si>
  <si>
    <t>FP315</t>
  </si>
  <si>
    <t>Zálohovanie údajov</t>
  </si>
  <si>
    <t>Možnosť pravidelne zálohovať statické údaje a obnoviť ich v prípade potreby.</t>
  </si>
  <si>
    <t>FP316</t>
  </si>
  <si>
    <t>Integrácia s inými systémami</t>
  </si>
  <si>
    <t>Schopnosť integrovať statické údaje s existujúcimi systémami a aplikáciami.</t>
  </si>
  <si>
    <t>FP317</t>
  </si>
  <si>
    <t>Modul 5 - Zľavy</t>
  </si>
  <si>
    <t>FP318</t>
  </si>
  <si>
    <t>Zľavy</t>
  </si>
  <si>
    <t>Overenie prostredníctvom RFO pre účely identifikácie zľavy</t>
  </si>
  <si>
    <t>Systém umožní overenie identity používateľa prostredníctvom RFO, ak sú k dispozícii potrebné vstupné údaje.</t>
  </si>
  <si>
    <t>FP319</t>
  </si>
  <si>
    <t>Nárok na plošne platné zľavy</t>
  </si>
  <si>
    <t>Systém umožňuje využívanie plošne platných zliav na cestovanie, ako sú študentské, dôchodcovské zľavy.</t>
  </si>
  <si>
    <t>FP320</t>
  </si>
  <si>
    <t>Definovanie parametrov zliav používateľom</t>
  </si>
  <si>
    <t>Prihlásený používateľ môže definovať ďalšie parametre pre zľavy (napr. cestovanie s rodinou, s batožinou).</t>
  </si>
  <si>
    <t>FP321</t>
  </si>
  <si>
    <t>Zadávanie údajov pre kontrolu v registroch</t>
  </si>
  <si>
    <t>Aplikácia umožňuje používateľovi zadať údaje potrebné na kontrolu zľav v registroch (RFO, Sociálna poisťovňa).</t>
  </si>
  <si>
    <t>FP322</t>
  </si>
  <si>
    <t>Používateľ dokáže zadať číslo ISIC preukazu a systém to overí integráciou registrov (ďalšia požiadavka).</t>
  </si>
  <si>
    <t>FP323</t>
  </si>
  <si>
    <t>Uplatnenie zľavy na základe dopravnej karty</t>
  </si>
  <si>
    <t>Systém dokáže prečítať údaj z integrovaného systému v ktorom sú údaje o dopravnej karte využiť ich pre uplatnenie zľavy. V prípade potreby počas analýzy a návrhu upresniť prípadnú lustráciu v údajoch RFO a Socialnej poisťovni</t>
  </si>
  <si>
    <t>FP324</t>
  </si>
  <si>
    <t>Lustrovanie údajov</t>
  </si>
  <si>
    <t>Používateľ dokáže deklarovať nárok na zľavu. Systém umožní lustrovať údaje o používateľovi v RFO a Sociálnej poisťovni.</t>
  </si>
  <si>
    <t>FP325</t>
  </si>
  <si>
    <t>Kombinácia viacerých zliav</t>
  </si>
  <si>
    <t>Používatelia môžu kombinovať viacero zliav podľa pravidiel platných pre dané zľavy.</t>
  </si>
  <si>
    <t>FP326</t>
  </si>
  <si>
    <t>História aplikovaných zliav</t>
  </si>
  <si>
    <t>Používatelia majú prístup k histórii zliav, ktoré boli aplikované na ich cestovné lístky.</t>
  </si>
  <si>
    <t>FP327</t>
  </si>
  <si>
    <t>Automatická aplikácia zliav pri nákupe lístkov</t>
  </si>
  <si>
    <t>Aplikácia automaticky aplikuje relevantné zľavy na cestovné lístky podľa profilu používateľa.</t>
  </si>
  <si>
    <t>FP328</t>
  </si>
  <si>
    <t>Automatické výpočty taríf</t>
  </si>
  <si>
    <t>Aplikácia automaticky vypočíta cenu cestovného na základe vybranej trasy, času cesty a kategórie používateľa (študent, dôchodca, ...).</t>
  </si>
  <si>
    <t>FP329</t>
  </si>
  <si>
    <t>Prepojenie účtov</t>
  </si>
  <si>
    <t>Odoslanie pozvánky na prepojenie profilu</t>
  </si>
  <si>
    <t xml:space="preserve">Rodič má možnosť odoslať pozvánku dieťaťu na prepojenie profilov prostredníctvom NICL aplikácie. Pozvánka môže byť zaslaná cez SMS, email alebo QR kód. </t>
  </si>
  <si>
    <t>FP330</t>
  </si>
  <si>
    <t>Užívateľske rozhranie</t>
  </si>
  <si>
    <t>Vygenerovanie QR kódu</t>
  </si>
  <si>
    <t>Systém musí mať schopnosť generovať QR kód pre pozvánku, ktorý je možné naskenovať na prepojenie účtov rodiča a dieťaťa</t>
  </si>
  <si>
    <t>NP01</t>
  </si>
  <si>
    <t>Ne-Funkcna poziadavka</t>
  </si>
  <si>
    <t>Dostupnosť systému</t>
  </si>
  <si>
    <t>Dostupnosť Backoffice</t>
  </si>
  <si>
    <t>Administratívne rozhranie by malo byť dostupné 99,5% času bez výpadkov.</t>
  </si>
  <si>
    <t>NP02</t>
  </si>
  <si>
    <t>Bezpečnosť komunikácie</t>
  </si>
  <si>
    <t>Zabezpečenie, aby komunikácia medzi mobilnou aplikáciou a Bluetooth majákmi bola chránená a zabezpečená.</t>
  </si>
  <si>
    <t>NP03</t>
  </si>
  <si>
    <t>Životnosť batérie a Bluetooth</t>
  </si>
  <si>
    <t>Optimalizácia spotreby batérií zariadenia pri pripájaní k signálu Bluetooth majáku. Bude upresnené počas technického dizajnu.</t>
  </si>
  <si>
    <t>NP04</t>
  </si>
  <si>
    <t>Bezpečnosť API doplnkových služieb</t>
  </si>
  <si>
    <t>Zabezpečenie, aby API pre doplnkové služby bola bezpečná a chránená pred neoprávneným prístupom.</t>
  </si>
  <si>
    <t>NP05</t>
  </si>
  <si>
    <t>Výkon a škálovateľnosť API doplnkových služieb</t>
  </si>
  <si>
    <t>Zabezpečenie, aby API pre doplnkové služby bola dostatočne výkonná a škálovateľná.</t>
  </si>
  <si>
    <t>NP06</t>
  </si>
  <si>
    <t>Výkon</t>
  </si>
  <si>
    <t>Systém musí zabezpečiť rýchle spracovanie transakcií súvisiacich s dopravnými kartami, ale overenie bude realizované asynchrónne.</t>
  </si>
  <si>
    <t>NP07</t>
  </si>
  <si>
    <t>Asynchrónnosť</t>
  </si>
  <si>
    <t>Dlhotrvajúce operácie z pohľadu používateľa presahujúce 5 sekúnd budu implementované asynchrónne z pohľadu používateľského rozhrania.</t>
  </si>
  <si>
    <t>NP08</t>
  </si>
  <si>
    <t>Všetky údaje súvisiace s dopravnými kartami musia byť šifrované počas prenosu aj ukladania.</t>
  </si>
  <si>
    <t>NP09</t>
  </si>
  <si>
    <t>Spoľahlivosť</t>
  </si>
  <si>
    <t>Systém musí zabezpečiť spoľahlivosť a presnosť všetkých transakcií súvisiacich s dopravnými kartami.</t>
  </si>
  <si>
    <t>NP10</t>
  </si>
  <si>
    <t>Škálovateľnosť</t>
  </si>
  <si>
    <t>Systém musí byť škálovateľný, aby zvládal narastajúci počet používateľov a dopravných kariet.</t>
  </si>
  <si>
    <t>NP11</t>
  </si>
  <si>
    <t>Kompatibilita</t>
  </si>
  <si>
    <t>Systém musí byť kompatibilný s rôznymi typmi dopravných kariet používanými v rôznych regiónoch a u rôznych dopravcov.</t>
  </si>
  <si>
    <t>NP12</t>
  </si>
  <si>
    <t>Audity</t>
  </si>
  <si>
    <t>Systém musí podporovať pravidelné audity na zabezpečenie integrity a správnosti spracovania údajov o dopravných kartách.</t>
  </si>
  <si>
    <t>NP13</t>
  </si>
  <si>
    <t>Pouzivatel sa nemusi prihlasovat do appky (ani v offline) stacilo prihlasenie do mobilu. Prihlasil sa prvy krat pri registracii.</t>
  </si>
  <si>
    <t>NP14</t>
  </si>
  <si>
    <t>Rýchlosť odpovedí</t>
  </si>
  <si>
    <t>Odpovede od chatbota by mali byť poskytnuté do 5 sekúnd od zadania otázky. Systém vizuálne indikuje zmenu stavu počas tohto času kým odpovie.</t>
  </si>
  <si>
    <t>NP15</t>
  </si>
  <si>
    <t>Presnosť odpovedí</t>
  </si>
  <si>
    <t>Odpovede chatbota by mali byť presné a relevantné v 95% prípadov v rámci testovacích scenárov.</t>
  </si>
  <si>
    <t>NP16</t>
  </si>
  <si>
    <t>Jazyková podpora chatbot</t>
  </si>
  <si>
    <t>Chatbot by mal podporovať viacero jazykov, vrátane angličtiny a slovenčiny.</t>
  </si>
  <si>
    <t>NP17</t>
  </si>
  <si>
    <t>Integrácia s ostatnými systémami</t>
  </si>
  <si>
    <t>Chatbot by mal byť integrovaný s ostatnými systémami aplikácie vrátane databázy cestovných lístkov a plánovača trás.</t>
  </si>
  <si>
    <t>NP18</t>
  </si>
  <si>
    <t>Zálohovanie a obnova údajov</t>
  </si>
  <si>
    <t>Možnosť pravidelného zálohovania a obnovy dôležitých údajov v CMS.</t>
  </si>
  <si>
    <t>NP19</t>
  </si>
  <si>
    <t>Výkon systému</t>
  </si>
  <si>
    <t>Zabezpečenie optimálneho výkonu systému pri manipulácii s údajmi.</t>
  </si>
  <si>
    <t>NP20</t>
  </si>
  <si>
    <t>Škálovateľnosť systému</t>
  </si>
  <si>
    <t>Schopnosť systému rásť a prispôsobiť sa narastajúcemu počtu údajov.</t>
  </si>
  <si>
    <t>NP21</t>
  </si>
  <si>
    <t>Audítovateľnosť zmien</t>
  </si>
  <si>
    <t>Možnosť sledovať a auditovať všetky zmeny vykonané počas integrácií.</t>
  </si>
  <si>
    <t>NP22</t>
  </si>
  <si>
    <t>Kompatibilita s existujúcimi systémami</t>
  </si>
  <si>
    <t>Schopnosť integrovať sa s existujúcimi systémami a aplikáciami.</t>
  </si>
  <si>
    <t>NP23</t>
  </si>
  <si>
    <t>Technologické štandardy</t>
  </si>
  <si>
    <t>Komunikačné štandardy pri komunikácii s dopravcami, organizátormi dopravy a inými IDS</t>
  </si>
  <si>
    <t>Synchronizácia so systémami dopravcu by mala prebiehať prednostne s využitím štandardov DATEXII, IFOPT, NeTEx, SIRI (Service Interface for Real Time Information) a TAP TSI (pre železnice)</t>
  </si>
  <si>
    <t>NP24</t>
  </si>
  <si>
    <t>Izolovat kliring ako samostatnu zonu</t>
  </si>
  <si>
    <t>Sieťovo oddeliť kliring od ostatnej časti systému tak, aby sa minimalizovalo bezpečnostné riziko záškodných činností pri týchto citlivých finančných operáciach.</t>
  </si>
  <si>
    <t>NP25</t>
  </si>
  <si>
    <t>Bezpečnosť posielania faktúr emailom</t>
  </si>
  <si>
    <t>Zabezpečenie, aby bol proces posielania faktúr emailom bezpečný a chránený proti neoprávnenému prístupu a úniku citlivých údajov.</t>
  </si>
  <si>
    <t>NP26</t>
  </si>
  <si>
    <t>Spôsobilosť archivácie faktúr</t>
  </si>
  <si>
    <t>Systém musí byť schopný archivovať faktúry pre dlhodobé uchovávanie a možnosť ich opätovného získania na požiadanie.</t>
  </si>
  <si>
    <t>NP27</t>
  </si>
  <si>
    <t>Škálovateľnosť systému pre výpisy</t>
  </si>
  <si>
    <t>Systém musí byť navrhnutý tak, aby bol schopný spracovávať a generovať veľké množstvo podrobných výpisov nákladov efektívne a rýchlo.</t>
  </si>
  <si>
    <t>NP28</t>
  </si>
  <si>
    <t>Zabezpečenie, aby bol proces odosielania faktúr emailom bezpečný a chránený pred neoprávneným prístupom a únikom údajov.</t>
  </si>
  <si>
    <t>NP29</t>
  </si>
  <si>
    <t>Systém musí byť schopný archivovať odoslané faktúry a zabezpečiť ich dlhodobú dostupnosť a možnosť opätovného získania.</t>
  </si>
  <si>
    <t>NP30</t>
  </si>
  <si>
    <t>Škálovateľnosť systému pre odosielanie faktúr</t>
  </si>
  <si>
    <t>Systém musí byť navrhnutý tak, aby bol schopný spracovávať a odosielať veľké množstvo faktúr efektívne a bez straty výkonu.</t>
  </si>
  <si>
    <t>NP31</t>
  </si>
  <si>
    <t>Informácia o vydanom lístku</t>
  </si>
  <si>
    <t>Systém odošle informáciu o vydanom lístku relevantným partnerom do 1 minúty od potvrdenia zákazníkovi</t>
  </si>
  <si>
    <t>NP32</t>
  </si>
  <si>
    <t>Informácia o vydanom lístku u partnera</t>
  </si>
  <si>
    <t xml:space="preserve">Systém spracúva informácie o vydanom lístku u partnera priebežne a zaeviduje lístok, vydaný partnerom do priebehu minúty </t>
  </si>
  <si>
    <t>NP33</t>
  </si>
  <si>
    <t>Denná kapacita lístkov</t>
  </si>
  <si>
    <t>Systém musí zvládnuť spracovanie 5 miliónov lístkov denne, vrátane notifikácie partnerov a validácie vydaných lístkov</t>
  </si>
  <si>
    <t>NP34</t>
  </si>
  <si>
    <t>Hodinová kapacita lístkov</t>
  </si>
  <si>
    <t>Systém musí zvládnuť spracovanie 1 milióna lístkov v hodínách špičkovej prevádzky medzi 0600-0800 a 1600-1800, vrátane notifikácie partnerov a validácie vydaných lístkov</t>
  </si>
  <si>
    <t>NP35</t>
  </si>
  <si>
    <t>Systém je dostupný 24/7</t>
  </si>
  <si>
    <t>NP36</t>
  </si>
  <si>
    <t>Systém je schopný spracovať a zobraziť históriu nákupov bez oneskorenia.</t>
  </si>
  <si>
    <t>NP37</t>
  </si>
  <si>
    <t>Spoľahlivosť filtrovania</t>
  </si>
  <si>
    <t>Filtrovanie v histórii jepresné a spoľahlivé, aby používatelia mohli rýchlo nájsť požadované záznamy.</t>
  </si>
  <si>
    <t>NP38</t>
  </si>
  <si>
    <t>Systém musí umožniť skenovanie a overenie lístkov v priebehu menej ako 2 sekúnd.</t>
  </si>
  <si>
    <t>NP39</t>
  </si>
  <si>
    <t>Všetky údaje týkajúce sa validácie lístkov musia byť šifrované počas prenosu aj uloženia.</t>
  </si>
  <si>
    <t>NP40</t>
  </si>
  <si>
    <t>Systém musí zaručiť spoľahlivosť a presnosť pri validácii lístkov, aby sa minimalizovali falošné pozitíva a negatíva.</t>
  </si>
  <si>
    <t>NP41</t>
  </si>
  <si>
    <t>Systém musí byť škálovateľný, aby zvládal vysoký počet validácií počas špičiek.</t>
  </si>
  <si>
    <t>NP42</t>
  </si>
  <si>
    <t>Systém musí byť kompatibilný s rôznymi mobilnými zariadeniami a operačnými systémami používanými revízormi na území Slovenka, pričom sa predpokladá výrobcom podporovaný Android.</t>
  </si>
  <si>
    <t>NP43</t>
  </si>
  <si>
    <t>Systém musí podporovať pravidelné audity na zabezpečenie integrity a správnosti procesu validácie lístkov.</t>
  </si>
  <si>
    <t>NP44</t>
  </si>
  <si>
    <t>Bezpečnosť platobných transakcií</t>
  </si>
  <si>
    <t>Systém musí zabezpečiť bezpečné spracovanie platobných transakcií pri nákupe lístkov</t>
  </si>
  <si>
    <t>NP45</t>
  </si>
  <si>
    <t>Správa chýb a notifikácie</t>
  </si>
  <si>
    <t>Systém musí poskytovať jasné a presné notifikácie o chybách pri prepojení profilov a nákupe lístkov.</t>
  </si>
  <si>
    <t>NP46</t>
  </si>
  <si>
    <t>Offline first mobilná aplikácia</t>
  </si>
  <si>
    <t>Mobilná aplikácia má byť naprogramovaná offline first, tj. dáta v aplikácii sa stiahnu cez API a uložia na zariadení v embedded databáze (napr. sqlite) do viacerých tabuliek.</t>
  </si>
  <si>
    <t>NP47</t>
  </si>
  <si>
    <t>Online WEB</t>
  </si>
  <si>
    <t>WEB je naprogramovaný online first (nemá podporu pre offline)</t>
  </si>
  <si>
    <t>NP48</t>
  </si>
  <si>
    <t>Synchronizácia pomocou API</t>
  </si>
  <si>
    <t>Offline synchronizácia pomocou volania API je optimalizovaná tak, aby umožňovala načítať len zmeny v údajoch.</t>
  </si>
  <si>
    <t>NP49</t>
  </si>
  <si>
    <t xml:space="preserve">Synchronizácia - načitávanie zmien </t>
  </si>
  <si>
    <t>Keď nie je možné načítať len zmeny alebo v prípade hraničných scenárov aplikácia použije úplná synchronizáciu dát namiesto načítania len zmien.</t>
  </si>
  <si>
    <t>NP50</t>
  </si>
  <si>
    <t>Synchronizácia - úplná synchronizácia</t>
  </si>
  <si>
    <t>Úplná synchronizácia sa vykoná po nainštalovanií aplikácie alebo ako riešenie technických problémov. Pri tomto type prenosu sa nenačítajú len vybrané zmeny, ale načíta sa aktualny stav (na ktorý je potom možné synchronizovať zmeny).</t>
  </si>
  <si>
    <t>NP51</t>
  </si>
  <si>
    <t>Stránkovanie dát v API</t>
  </si>
  <si>
    <t>API stránkuje dané zoznamy entít na desiatky až stovky záznamov, aby nedochádzalo k záťaži systému.</t>
  </si>
  <si>
    <t>NP52</t>
  </si>
  <si>
    <t>Synchronizácia na pozadí</t>
  </si>
  <si>
    <t>Offline synchronizácia je riešená na pozadí aplikácie.</t>
  </si>
  <si>
    <t>NP53</t>
  </si>
  <si>
    <t>Prioritizácia synchronizácie</t>
  </si>
  <si>
    <t>Používateľ dokáže vynútiť-prioritizovať synchronizáciu danej entity alebo zoznam entít gestom pre refresh zoznamu.</t>
  </si>
  <si>
    <t>NP54</t>
  </si>
  <si>
    <t>Stav online alebo offline v používateľslkom rozhraní</t>
  </si>
  <si>
    <t>Používateľské rozhranie mobilnej aplikácie zobrazuje v hornej lište informáciu či je aplikácia online alebo offline</t>
  </si>
  <si>
    <t>NP55</t>
  </si>
  <si>
    <t>Stavy načítania dát</t>
  </si>
  <si>
    <t>Používateľské rozhranie mobilnej aplikácie rozlišuje tieto stavy načítania údajov entity alebo zoznamu entít:
- prebieha načítavanie údajov pre danú entitu
- ak neboli stiahnuté všetky objekty v zozname tak sa zobrazia tie čo sa stiahli a zároveň používateľ uvidí na zozname informáciu, že sa budú synchronizovať, ale nebráni to v práci
- dané objekty neboli synchronizované (o tom je používateľ informovaný textovým hlásením na danom zozname/tabuľke/mape a pod.)
- nepodarilo sa načítať dané údaje (pri volaní API nastala chyba - používateľ je informovaný, že aplikácia sa nanovo pokúsi synchronizovať údaje)</t>
  </si>
  <si>
    <t>NP56</t>
  </si>
  <si>
    <t>Priorita 1 pri synchronizácii</t>
  </si>
  <si>
    <t>Pri offline first synchronizácii sa postupne načítajú údaje cez API. Keďže signál môže byť prerušený tak sú stanovené priority načítania-synchronizácie údajov.
Priorita 1 pri synchronizácií údajov sú:
- Profil
- Zľavy
- Lístky (aktuálny, historický)</t>
  </si>
  <si>
    <t>NP57</t>
  </si>
  <si>
    <t>Priorita 2 pri synchronizácii</t>
  </si>
  <si>
    <t>Pri offline first synchronizácii sa postupne načítajú údaje cez API. Keďže signál môže byť prerušený tak sú stanovené priority načítania-synchronizácie údajov.
Priorita 2 pri synchronizácií údajov sú:
- Statické údaje (zástavky, trasy, grafikon, tarify ...)
- Výluky</t>
  </si>
  <si>
    <t>NP58</t>
  </si>
  <si>
    <t>Priorita 3 pri synchronizácii</t>
  </si>
  <si>
    <t>Pri offline first synchronizácii sa postupne načítajú údaje cez API. Keďže signál môže byť prerušený tak sú stanovené priority načítania-synchronizácie údajov.
Priorita 3 pri synchronizácií údajov sú:
- Vybraná časť mapových podkladov podľa zakúpených lístkov (prioritne sa začínajú sťahovať pre najnošie lístky)
- Reklamácie</t>
  </si>
  <si>
    <t>NP59</t>
  </si>
  <si>
    <t>Offline nástup alebo výstup z dopravného prostriedku</t>
  </si>
  <si>
    <t>Nástup alebo výstup z dopravného prostriedku je možné zaevidovať offline a bude dosynchronizovaná, keď bude zariadenie online. Najprv sa zapíše do embedded db (napr. sqlite) na zariadení a potom bude pomocou API odoslaný na server.</t>
  </si>
  <si>
    <t>NP60</t>
  </si>
  <si>
    <t>Offline reklamácia</t>
  </si>
  <si>
    <t>Reklamáciu je možné zaevidovať offline a bude dosynchronizovaná, keď bude zariadenie online. Najprv sa zapíše do do embedded db (napr. sqlite) na zariadení a potom bude pomocou API odoslaný na server.</t>
  </si>
  <si>
    <t>NP61</t>
  </si>
  <si>
    <t>Offline GDPR súhlas</t>
  </si>
  <si>
    <t>GDPR súhlas je možné zaevidovať offline a bude dosynchronizovaná, keď bude zariadenie online. Najprv sa zapíše do sqlite a potom bude pomocou API odoslaný na server.</t>
  </si>
  <si>
    <t>NP62</t>
  </si>
  <si>
    <t>Označenie údajov, ktoré budú dosynchronizované</t>
  </si>
  <si>
    <t>Objekty ktoré sú zatiaľ zapísané do do embedded db (napr. sqlite) na zariadení a nie sú ešte úspešne zapísané na server sú označené ikonkou s tooltip značiaci, že bude dosynchronizované.</t>
  </si>
  <si>
    <t>NP63</t>
  </si>
  <si>
    <t>Offline vyhľadávanie trasy</t>
  </si>
  <si>
    <t>Vyhľadávanie trasy funguje aspoň v obmedznej podobne aj offline.
Do aplikácie sú synchronizované zjednodušené indexy, ktorými je možné vyhľadávať v offline režime - to sa týka minimálne: okolitých spojov pre už zakúpený lístok</t>
  </si>
  <si>
    <t>NP64</t>
  </si>
  <si>
    <t>Online nákup lístka</t>
  </si>
  <si>
    <t>Nákup cestovného lístka je možný len online alebo ak je zapnutý feature flag tak je možné nakúpiť vybrané MHD lísky aj offline</t>
  </si>
  <si>
    <t>NP65</t>
  </si>
  <si>
    <t>Offline PDF tlač</t>
  </si>
  <si>
    <t>Tlač cestovného lístka do PDF je možná offline</t>
  </si>
  <si>
    <t>NP66</t>
  </si>
  <si>
    <t>Offline QR code</t>
  </si>
  <si>
    <t>Zobrazenie cestovného lístka vrátane QR kódu alebo priloženie k NFC zariadeniu je možné offline.</t>
  </si>
  <si>
    <t>NP67</t>
  </si>
  <si>
    <t>Offline validácia cestovného lístka</t>
  </si>
  <si>
    <t>Validácia cestovného lístka je možná apoň v obmedzenej forme aj offline. Človek dokáže prečítať miesto a čas začiatku a konca tras/trás. Validácia je možná aj pomocou QR code alebo NFC, ktoré sú kompatibilné s existujúcimi zariadeniami, ktoré to podporujú</t>
  </si>
  <si>
    <t>NP68</t>
  </si>
  <si>
    <t>Ušetrené CO2 - online - offline</t>
  </si>
  <si>
    <t xml:space="preserve">Ušetrené CO2 bude dostupné v závislosti od prevedenia online alebo aj offline. Bude upresnené počas analýzy, ale predpokladá sa, že:
- aplikácia zobrazí dosynchronizované údaje o ušetrenom CO2 v offline móde pričom bude informovať o dátume a čase ku ktorému je daný údaj platný
- na dopočítanie sa predpokladá online </t>
  </si>
  <si>
    <t>NP69</t>
  </si>
  <si>
    <t>Poloha vozidla online</t>
  </si>
  <si>
    <t>Poloha vozidla na mape sa prepočítava len online. V offline režime sa zobrazuje poloha vozidla len do určitého času od namerania voči aktuálnemu času.</t>
  </si>
  <si>
    <t>NP70</t>
  </si>
  <si>
    <t>Offline notifikácie</t>
  </si>
  <si>
    <t>Notifikácie používateľovi z mobilnej aplikácie sú vytvárané aj v offline móde z údajov, ktoré boli uložené.</t>
  </si>
  <si>
    <t>NP71</t>
  </si>
  <si>
    <t>Online chatbot</t>
  </si>
  <si>
    <t>Chatbot funguje primárne online. Nezakazuje sa offline chatbot.</t>
  </si>
  <si>
    <t>NP72</t>
  </si>
  <si>
    <t>po update/upgrade aplikacie sa nemaju vymazat data pouzivatela</t>
  </si>
  <si>
    <t>NP73</t>
  </si>
  <si>
    <t>Optimalizácia pre nízku spotrebu batérie</t>
  </si>
  <si>
    <t>Aplikácia by mala byť optimalizovaná na nízku spotrebu batérie, najmä pri zaznamenávaní údajov v režime offline.</t>
  </si>
  <si>
    <t>NP74</t>
  </si>
  <si>
    <t>Bezpečnosť údajov</t>
  </si>
  <si>
    <t>Cestovné údaje uložené na zariadení by mali byť šifrované a chránené pred neoprávneným prístupom</t>
  </si>
  <si>
    <t>NP75</t>
  </si>
  <si>
    <t>Režim offline</t>
  </si>
  <si>
    <t>Aplikácia by mala byť optimalizovaná na fungovanie v režime offline, umožňujúc cestujúcim prístup k plánovaným trasám a ďalším informáciám aj bez pripojenia na internet.</t>
  </si>
  <si>
    <t>NP76</t>
  </si>
  <si>
    <t>Rýchlosť spracovania platieb</t>
  </si>
  <si>
    <t>Platby by mali byť spracované do par sekúnd od potvrdenia používateľom (závisí od platobnej brány) - dodávaný systém môže pridávať len zanedbateľnú latenciu.</t>
  </si>
  <si>
    <t>NP77</t>
  </si>
  <si>
    <t>Ochrana pred podvodmi</t>
  </si>
  <si>
    <t>Aplikácia by mala obsahovať mechanizmy na detekciu a prevenciu podvodných transakcií.</t>
  </si>
  <si>
    <t>NP78</t>
  </si>
  <si>
    <t>Podpora pre 3D Secure</t>
  </si>
  <si>
    <t>Aplikácia by mala podporovať 3D Secure autentifikáciu pre zvýšenú bezpečnosť pri platbách v prípde potreby. Ideálne sú však platby (aspoň do určitej sumy) zaplatené bez tohto mechanizmu.</t>
  </si>
  <si>
    <t>NP79</t>
  </si>
  <si>
    <t xml:space="preserve">Platobné transakcie za cestovné lístky alebo iné služby v aplikácii musia byť spracované do 5 sekúnd po potvrdení používateľom. Po potvrdení platby by mal byť používateľ okamžite informovaný o výsledku transakcie. </t>
  </si>
  <si>
    <t>NP80</t>
  </si>
  <si>
    <t>NP81</t>
  </si>
  <si>
    <t>Spracovanie finančných transakcií</t>
  </si>
  <si>
    <t>Systém musí spracovať finančné transakcie predošlého dňa do tretej hodiny nasledujúceho dňa.</t>
  </si>
  <si>
    <t>NP82</t>
  </si>
  <si>
    <t>Bezpečnosť registrácie</t>
  </si>
  <si>
    <t>Proces registrácie musí byť navrhnutý tak, aby zaručil maximálnu bezpečnosť údajov používateľa, vrátane zabezpečeného overenia cez SMS kód a/alebo email.</t>
  </si>
  <si>
    <t>NP83</t>
  </si>
  <si>
    <t>Vizuálne rozlíšenie účtov</t>
  </si>
  <si>
    <t>Aplikácia musí zabezpečiť, aby používateľ ľahko rozlíšil medzi súkromným a firemným účtom pomocou vizuálnych indikátorov, ako sú farby alebo logo firmy.</t>
  </si>
  <si>
    <t>NP84</t>
  </si>
  <si>
    <t>Zabezpečenie, aby boli osobné údaje chránené pred neoprávneným prístupom, zmenou či zničením.</t>
  </si>
  <si>
    <t>NP85</t>
  </si>
  <si>
    <t>Šifrovanie údajov</t>
  </si>
  <si>
    <t>Všetky osobné údaje uložené v systéme musia byť šifrované na ochranu ich dôvernosti a integrity.</t>
  </si>
  <si>
    <t>NP86</t>
  </si>
  <si>
    <t>Systém musí mať zálohovacie a obnovovacie procesy na zabezpečenie dostupnosti údajov aj po havárii.</t>
  </si>
  <si>
    <t>NP87</t>
  </si>
  <si>
    <t>Dohľad a kontrola spracúvania údajov</t>
  </si>
  <si>
    <t>Možnosť dohľadu a kontroly nad spracúvaním osobných údajov podľa GDPR, vrátane auditov a revízií.</t>
  </si>
  <si>
    <t>NP88</t>
  </si>
  <si>
    <t>Štruktúra dát na anonymizáciu</t>
  </si>
  <si>
    <t>Údaje sú ukladané tak, aby osobné údaje (ako meno, priezvisko) mohli byť ľahko anonymizované alebo odstránené na základe požiadavky bez poškodenia referencií medzi dátami.</t>
  </si>
  <si>
    <t>NP89</t>
  </si>
  <si>
    <t>Identity používateľov sú centralizované v Identity and Access Management (napr. Keycloak alebo ekvivalent).</t>
  </si>
  <si>
    <t>NP90</t>
  </si>
  <si>
    <t>Odozva pri získaní jednoduchých dát</t>
  </si>
  <si>
    <t>Dopyt na používateľské rozhranie, zobrazujúce nekomplexnú informáciu, musí centrálna časť systému vybaviť do 2 sekúnd.
Do tohto času sa nezapočitava oneskorenie siete.</t>
  </si>
  <si>
    <t>NP91</t>
  </si>
  <si>
    <t>Odozva pri zoznamoch dát</t>
  </si>
  <si>
    <t>Dopyt na používateľské rozhranie, zobrazujúce zoznamy dát rovnakého typu, musí centrálna časť systému vybaviť do 5 sekúnd.
Do tohto času sa nezapočitava oneskorenie siete.</t>
  </si>
  <si>
    <t>NP92</t>
  </si>
  <si>
    <t>Odozva pri komplexných obrazovkách</t>
  </si>
  <si>
    <t>Dopyt na používateľské rozhranie, zobrazujúce komplexnú štruktúru dát (napríklad profil používateľa, lístky, jazdy, platby), je potrebné rozdeliť na zobrazenie kostry obrazovky, kde platí požadovaná odozva 2 sekundy a doplňujúce informácie, ktoré sa môžu doťahovať počas ďalších 2 resp. 5 sekúnd a nesmú blokovať získavanie ďalśích častí obrazovky. V prípade závislostí sa čas vybavenia závislej časti obrazovky predlžuje o čas získania informácií, ktoré sú potrebné na prípravu dopytu pre závislú časť.
Do tohto času sa nezapočitava oneskorenie siete.</t>
  </si>
  <si>
    <t>NP93</t>
  </si>
  <si>
    <t>Overovací kód - SMS (webová stránka)</t>
  </si>
  <si>
    <t>Používateľ musí manuálne zadať prijatý overovací kód na webovej stránke.</t>
  </si>
  <si>
    <t>NP94</t>
  </si>
  <si>
    <t>Bezpečnosť overovacích kódov</t>
  </si>
  <si>
    <t>Overovacie kódy musia byť odosielané a prijímané bezpečne, s šifrovaním počas prenosu, aby sa predišlo ich zachyteniu a zneužitiu.</t>
  </si>
  <si>
    <t>NP95</t>
  </si>
  <si>
    <t>Rýchlosť automatického rozpoznania kódu</t>
  </si>
  <si>
    <t>Automatické rozpoznanie overovacieho kódu v mobilnej aplikácii musí byť rýchle a presné, aby sa minimalizovalo oneskorenie pri prihlásení.</t>
  </si>
  <si>
    <t>NP96</t>
  </si>
  <si>
    <t>Podpora rôznych SMS formátov</t>
  </si>
  <si>
    <t>Systém musí byť kompatibilný s rôznymi formátmi SMS správ a musí zvládať rôzne štandardy telefónnych operátorov.</t>
  </si>
  <si>
    <t>NP97</t>
  </si>
  <si>
    <t>Jasnosť a jednoduchosť zadávania kódu</t>
  </si>
  <si>
    <t>Manuálne zadávanie overovacieho kódu na webovej stránke musí byť jednoduché, s jasnými inštrukciami a vstupným poľom pre kód.</t>
  </si>
  <si>
    <t>NP98</t>
  </si>
  <si>
    <t>Ochrana proti spamu</t>
  </si>
  <si>
    <t>Systém musí implementovať mechanizmy na ochranu proti opakovanému spamu, napríklad limit na počet žiadostí o opätovné odoslanie kódu za určitý časový úsek.</t>
  </si>
  <si>
    <t>NP99</t>
  </si>
  <si>
    <t>Rýchlosť opätovného odoslania kódu</t>
  </si>
  <si>
    <t>Opätovné odoslanie kódu musí byť realizované rýchlo, s minimálnym oneskorením, aby sa neznížila používateľská skúsenosť.</t>
  </si>
  <si>
    <t>NP100</t>
  </si>
  <si>
    <t>Spoľahlivosť odosielania kódu</t>
  </si>
  <si>
    <t>Systém musí byť stabilný a spoľahlivý pri odosielaní opätovných kódov, aby sa predišlo technickým problémom a zlyhaniam.</t>
  </si>
  <si>
    <t>NP101</t>
  </si>
  <si>
    <t>Informovanie o chybách</t>
  </si>
  <si>
    <t>V prípade, že opätovné odoslanie kódu zlyhá (napr. z dôvodu technických problémov), systém musí jasne informovať používateľa o chybe a poskytnúť ďalšie kroky alebo odporúčania.</t>
  </si>
  <si>
    <t>NP102</t>
  </si>
  <si>
    <t>Výkon a rýchlosť spracovania prepojení</t>
  </si>
  <si>
    <t>Systém musí efektívne spracovávať prepojenie profilov a nákup lístkov bez zbytočných oneskorení.</t>
  </si>
  <si>
    <t>NP103</t>
  </si>
  <si>
    <t>Izolovať backoffice používateľov od používateľov aplikácie cestujúcich</t>
  </si>
  <si>
    <t xml:space="preserve">Izolovať pomocou samostatného realm. Tak dosiahneme oddelené správu používateľov pre backoffice od pouzivatelov pre aplikaciu (web/app). </t>
  </si>
  <si>
    <t>NP104</t>
  </si>
  <si>
    <t>Používateľ zostane prihlásený aj po upgrade/update aplikácie</t>
  </si>
  <si>
    <t>Aplikácia nestratí údaje ani po update/upgrade aplikacie a teda používateľ ostane prihlásený</t>
  </si>
  <si>
    <t>NP105</t>
  </si>
  <si>
    <t>Jazyk reklamácie</t>
  </si>
  <si>
    <t>Reklamácia musí mať zaevidované aký jazyk mal používateľ vybratý v aplikácii pri zadávaní reklamácie</t>
  </si>
  <si>
    <t>NP106</t>
  </si>
  <si>
    <t>Aplikácia musí byť schopná spracovať nárast počtu používateľov a reklamácií bez zhoršenia výkonu.</t>
  </si>
  <si>
    <t>NP107</t>
  </si>
  <si>
    <t>Užívateľská podpora</t>
  </si>
  <si>
    <t>Aplikácia musí poskytovať možnosť kontaktovať zákaznícku podporu prostredníctvom chatu alebo emailu pre pomoc pri riešení problémov s podaním reklamácie.</t>
  </si>
  <si>
    <t>NP108</t>
  </si>
  <si>
    <t>Ochrana dát</t>
  </si>
  <si>
    <t>Zabezpečenie ochrany dát v reportoch a dodržiavanie príslušných bezpečnostných noriem.</t>
  </si>
  <si>
    <t>NP109</t>
  </si>
  <si>
    <t>Schopnosť systému efektívne spracovávať veľké množstvo dát pri generovaní reportov a škálovať s množstvom požiadaviek používateľov.</t>
  </si>
  <si>
    <t>NP110</t>
  </si>
  <si>
    <t>Použiteľnosť</t>
  </si>
  <si>
    <t>Poskytnutie používateľsky prívetivého rozhrania pre jednoduché a rýchle generovanie reportov.</t>
  </si>
  <si>
    <t>NP111</t>
  </si>
  <si>
    <t>Dostupnosť</t>
  </si>
  <si>
    <t>Zabezpečenie, aby boli reporty dostupné bez väčších plánovaných výpadkov služieb.</t>
  </si>
  <si>
    <t>NP112</t>
  </si>
  <si>
    <t>Auditovateľnosť</t>
  </si>
  <si>
    <t>Možnosť sledovania a auditovania akcií administrátorov pri generovaní a prístupe k reportom.</t>
  </si>
  <si>
    <t>NP113</t>
  </si>
  <si>
    <t>Zabezpečenie dátového toku a uchovávanie osobných údajov v súlade s aktuálnymi bezpečnostnými normami.</t>
  </si>
  <si>
    <t>NP114</t>
  </si>
  <si>
    <t>Kompatibilita s platformami</t>
  </si>
  <si>
    <t>Zabezpečenie, aby aplikácia a smart hodinky boli kompatibilné s rôznymi operačnými systémami (iOS, Android).</t>
  </si>
  <si>
    <t>NP115</t>
  </si>
  <si>
    <t>Výkon smart hodiniek</t>
  </si>
  <si>
    <t>Zabezpečenie, aby aplikácia na smart hodinkách nepreťažovala výkon zariadenia a aby bola rýchla a efektívna.</t>
  </si>
  <si>
    <t>NP116</t>
  </si>
  <si>
    <t>Dostupnosť služby</t>
  </si>
  <si>
    <t>Zabezpečenie, aby aplikácia na smart hodinkách bola vždy dostupná a spoľahlivá, aj pri nestabilnom pripojení k internetu.</t>
  </si>
  <si>
    <t>NP117</t>
  </si>
  <si>
    <t>Aktualizácia máp</t>
  </si>
  <si>
    <t>Mapy by sa mali aktualizovať v reálnom čase bez zjavného oneskorenia pri bežnom používaní aplikácie s dostatkom sieťovej a úložiskovej, a pamäťovej kapacity. Používateľ si dokáže pozrieť čas aktualizácie máp, resp. jednotlivých častí máp.</t>
  </si>
  <si>
    <t>NP118</t>
  </si>
  <si>
    <t>Presnosť polohy vozidiel</t>
  </si>
  <si>
    <t>Polohové údaje vozidiel by mali byť presné na +/- x metrov (upreniť počas analýzy a návrhu) v danom čase.</t>
  </si>
  <si>
    <t>NP119</t>
  </si>
  <si>
    <t>Aktualizácia údajov o polohe v aplikácii</t>
  </si>
  <si>
    <t>Údaje v aplikácii o polohe sú aktualizované najviac každých 5 sekúnd (polling). Preferuje sa stream pred polling z dôvodu lepšieho UX. Ideálne near online, keď má systém aktuálnejšiu informáciu pomocou stream (WebSocket).</t>
  </si>
  <si>
    <t>NP120</t>
  </si>
  <si>
    <t>Schopnosť systému spracovať a ukladať veľké množstvo statických údajov.</t>
  </si>
  <si>
    <t>NP121</t>
  </si>
  <si>
    <t>Zabezpečenie bezpečnosti statických údajov pred neoprávneným prístupom.</t>
  </si>
  <si>
    <t>NP122</t>
  </si>
  <si>
    <t>Zabezpečenie vysokého percenta dostupnosti systému pre používateľov.</t>
  </si>
  <si>
    <t>NP123</t>
  </si>
  <si>
    <t>Zabezpečenie rýchlej odozvy pri manipulácii s statickými údajmi.</t>
  </si>
  <si>
    <t>NP124</t>
  </si>
  <si>
    <t>Auditovateľnosť zmien</t>
  </si>
  <si>
    <t>Možnosť sledovať a auditovať zmeny v statických údajoch.</t>
  </si>
  <si>
    <t>NP125</t>
  </si>
  <si>
    <t>Zabezpečenie rýchlej odozvy systému pri vyhľadávaní a plánovaní trás.</t>
  </si>
  <si>
    <t>NP126</t>
  </si>
  <si>
    <t xml:space="preserve">Zabezpečenie údajov o trasách a ich spracovania podľa najvyšších bezpečnostných štandardov </t>
  </si>
  <si>
    <t>NP127</t>
  </si>
  <si>
    <t>Zabezpečenie, aby bol systém dostupný väčšinu času pre používateľov bez výpadkov zabraňujúcich v činnosti. To, že jednorázovo vypadne jedno API volanie a zopakovaním operácie volanie prejde sa nepovažuje za výpadok.</t>
  </si>
  <si>
    <t>NP128</t>
  </si>
  <si>
    <t>Schopnosť systému rásť a prispôsobovať sa narastajúcemu počtu používateľov bez straty výkonu.</t>
  </si>
  <si>
    <t>NP129</t>
  </si>
  <si>
    <t>Kompatibilita s prehliadačmi</t>
  </si>
  <si>
    <t>Zabezpečenie kompatibility aplikácie pre plánovanie trás s rôznymi webovými prehliadačmi a ich verziami</t>
  </si>
  <si>
    <t>NP130</t>
  </si>
  <si>
    <t>Robustnosť a odolnosť systému</t>
  </si>
  <si>
    <t>Schopnosť systému odolávať neočakávaným udalostiam a zlyhaniam.</t>
  </si>
  <si>
    <t>NP131</t>
  </si>
  <si>
    <t>Schopnosť systému zvládať nápor cestujúcich a dopytu počas výluky.</t>
  </si>
  <si>
    <t>NP132</t>
  </si>
  <si>
    <t>Integrita a bezpečnosť dát</t>
  </si>
  <si>
    <t>Zabezpečenie integrity a bezpečnosti dát pri spracovaní informácií o výluke.</t>
  </si>
  <si>
    <t>NP133</t>
  </si>
  <si>
    <t>Zálohovanie a obnovenie údajov</t>
  </si>
  <si>
    <t>Možnosť zálohovania a obnovenia údajov v prípade zlyhania systému.</t>
  </si>
  <si>
    <t>NP134</t>
  </si>
  <si>
    <t>Lehoty retencie</t>
  </si>
  <si>
    <t>Systém má nakonfigurované lehoty pre presúvanie údajov a odmazanie údajov. Pri tom treba zohľadniť legislatívu, metodiku a best practices.</t>
  </si>
  <si>
    <t>NP135</t>
  </si>
  <si>
    <t>Design manual</t>
  </si>
  <si>
    <t>Pre jednotný vzhľad používateľského rozhrania je potrebné pripraviť design manuál a doržať ho naprieč celým používateľským rozhraním</t>
  </si>
  <si>
    <t>NP136</t>
  </si>
  <si>
    <t>Retencia</t>
  </si>
  <si>
    <t>Archivovanie historických údajov</t>
  </si>
  <si>
    <t>Historické údaje sú presúvané z operačnej do archívnej databázy s cieľom dosiahnuť optimálnu výkonnosť operačnej databázy. Predpokladá sa presúvanie údajov starších ako jednotky mesiacov.</t>
  </si>
  <si>
    <t>NP137</t>
  </si>
  <si>
    <t>API pre prístup k dátam z operačnej a archívnej databázy</t>
  </si>
  <si>
    <t>Systém poskytne spoločné API pre prístup k dátam z operačnej aj archívnej databázy v prípadoch, kde to požaduje legislatíva alebo podmienky používania systému.</t>
  </si>
  <si>
    <t>NP138</t>
  </si>
  <si>
    <t>Zálovanie</t>
  </si>
  <si>
    <t>Bezpečnostné zálohy</t>
  </si>
  <si>
    <t>Systém musí automaticky vytvárať bezpečnostné zálohy administratívnych údajov, aby sa predišlo strate dát.</t>
  </si>
  <si>
    <t>NP139</t>
  </si>
  <si>
    <t>Užívateľská prívetivosť</t>
  </si>
  <si>
    <t>Rozhranie by malo byť intuitívne a jednoduché na používanie.</t>
  </si>
  <si>
    <t>NP140</t>
  </si>
  <si>
    <t>Administratívny systém by mal byť schopný zvládnuť rastúci počet používateľov a transakcií bez poklesu výkonu.</t>
  </si>
  <si>
    <t>NP141</t>
  </si>
  <si>
    <t>Audit log</t>
  </si>
  <si>
    <t>Systém musí uchovávať záznamy o všetkých používateľských a administratívnych akciách pre účely auditu a bezpečnosti.</t>
  </si>
  <si>
    <t>NP142</t>
  </si>
  <si>
    <t xml:space="preserve">Všetky migrácie dát musia byť vykonávané so zabezpečením citlivých údajov. </t>
  </si>
  <si>
    <t>NP143</t>
  </si>
  <si>
    <t>Technológie pre škálovateľnosť</t>
  </si>
  <si>
    <t>Systém umožňuje škálovateľnosť do budúcnosti, napríklad:
- rozšírenie o ďalšich dopravcov a ďalšie regióny
- zvýšené využitie verejnej dopravy
- zvýšený záujem o využitie služby samotného systému
- častejšie využitie doplnkových služieb
- zvýšenie podielu PayGO služieb</t>
  </si>
  <si>
    <t>NP144</t>
  </si>
  <si>
    <t>Vybavenie cestujúcich</t>
  </si>
  <si>
    <t>Systém bude dimenzovaný na poskytovanie cca 2.6 mil osobných účtov, a vybavovanie dopytov v rozmedzí 120000-150000 jázd v každej štvťhodine v dopravnej špičke(7:00- 9:00 a 15:00- 17:00) cez deň.</t>
  </si>
  <si>
    <t>NP145</t>
  </si>
  <si>
    <t>Konzistentnosť riešenia</t>
  </si>
  <si>
    <t>Systém má udržiavať alebo synchronizovať jednotné  a konzistentné názvoslovie, katalógy a súbory pre jednotlivé objekty, ktoré majú byť spravované centralizovaným spôsobom.</t>
  </si>
  <si>
    <t>NP146</t>
  </si>
  <si>
    <t>Rezerva výkonu</t>
  </si>
  <si>
    <t>Systém musí udržiavať rezervu výkonu aspoň 10 percent na náhle dopyty</t>
  </si>
  <si>
    <t>NP147</t>
  </si>
  <si>
    <t>Optimalizácia výkonu</t>
  </si>
  <si>
    <t>Systém môže optimalizovať svoju výpočtovú kapacitu v priabehu dňa, týždňa a mesiaca, ale nesmie alokovať menej výkonnostnej kapacity, ako je potrebné na aktuálne potreby a 10 percentnú rezervu</t>
  </si>
  <si>
    <t>NP148</t>
  </si>
  <si>
    <t>Systém je dizajnovaný na dostupnosť 99,5%</t>
  </si>
  <si>
    <t>NP149</t>
  </si>
  <si>
    <t>Redundancia publikovaných služieb</t>
  </si>
  <si>
    <t>Systém poskytuje služby s využitím redundancie cloudových služieb, pričom služby musia byť dostupné aspoň v dvoch lokalitách. Nepostačuje dostupnosť v rámci dvoch budov v rámci jednej lokality.</t>
  </si>
  <si>
    <t>NP150</t>
  </si>
  <si>
    <t>Redundancia úložiska dát</t>
  </si>
  <si>
    <t>Systém poskytuje úložisko dát s využitím redundancie cloudových služieb, pričom služby musia byť dostupné aspoň v dvoch lokalitách. Nepostačuje dostupnosť v rámci dvoch budov v rámci jednej lokality.</t>
  </si>
  <si>
    <t>NP151</t>
  </si>
  <si>
    <t>Rate limitting</t>
  </si>
  <si>
    <t>Systém je nasadený, aby bol odolný voč DDOS útokom. Prostredníctvom Rate limitting obmedzí zahltenie systému veľkým množstvom requestov.</t>
  </si>
  <si>
    <t>NP152</t>
  </si>
  <si>
    <t>Web application firewall</t>
  </si>
  <si>
    <t>Systém je nasadený, aby bol odolný voči webovým útokom. Prostredníctvom Web Application Firewall obmedzí HTTP requesty, ktoré sú útok.</t>
  </si>
  <si>
    <t>NP153</t>
  </si>
  <si>
    <t>Šifrovaný transport</t>
  </si>
  <si>
    <t>Komunikácia so systémom a medzi službami systému je pomocou šifrovaného transportu. V prípade web služieb hovoríme o HTTPS.</t>
  </si>
  <si>
    <t>NP154</t>
  </si>
  <si>
    <t>Certifikáty pre šifrovanie</t>
  </si>
  <si>
    <t>Certifikáty pre šifrovanie distribuuje infraštruktúra automatizovanie pomocou best practices zo secrets store.</t>
  </si>
  <si>
    <t>NP155</t>
  </si>
  <si>
    <t>Šifrovanie dát</t>
  </si>
  <si>
    <t>Citlivé dáta sú šifrovaný na diskoch. To platí aj pre SQL a NoSQL DB, prípadne pre messaging.</t>
  </si>
  <si>
    <t>NP156</t>
  </si>
  <si>
    <t>Štandardy pre autentifikáciu a autorizáciu</t>
  </si>
  <si>
    <t>Systém využíva štandardy OAuth, OIDC alebo SAML pre autentifikáciu a autorizáciu. Nepoužívajú sa proprietarné alebo zastarané protokoly.</t>
  </si>
  <si>
    <t>NP157</t>
  </si>
  <si>
    <t>Kontajnerizácia</t>
  </si>
  <si>
    <t>Všetky služby systému sú nasaditeľné pomocou kontainerov a orchestrované. Predpokladá sa použitie defacto štandardov.</t>
  </si>
  <si>
    <t>NP158</t>
  </si>
  <si>
    <t>Prenositeľnosť medzi cloud</t>
  </si>
  <si>
    <t>Služby by mali byť nasaditeľné a prenostiteľné medzi cloudami (Azure, Oracle, gcloud alebo iné aj privátne cloud) pomocou dokerizácie (napr. Kubernetes). Dokerizácia je teda spoločný menovateľ, ktorý má zabezpečiť prenositeľnosť medzi cloudami.</t>
  </si>
  <si>
    <t>NP159</t>
  </si>
  <si>
    <t>Public, private cloud</t>
  </si>
  <si>
    <t>Systém musí byť vyhotovený spôsobom, že nebráni nasadený do verejného aj privátneho cloud.
Nasadenie je možné do privátneho aj public cloud. Cielom je minimalizovať náklady pri migrovaní medzi cloudami.</t>
  </si>
  <si>
    <t>NP160</t>
  </si>
  <si>
    <t>Nezávislosť od špecifických cloud služieb</t>
  </si>
  <si>
    <t>Systém nebude závislý od špecifických služieb, ktoré nie sú dostupné u iných poskytovateľov, resp. sú špecifické pre jedného poskytovateľa služieb cloud. Predpokladá sa využitie nasledujúcich menežovaných služieb:
- Databáza ako služba (PostgreSQL, MSSQL)
- Messaging ako služba (RabbitMQ, Kafka, NATS)
- Cache ako služba (Redis kompatibilne)
- IAM (OIDC alebo SAML kompatibilne)
- Vault (tak, aby potrebné prepisovať aplikáciu)
- WAF (web aplication firewall)
- Blob storage (S3 compatible)
- Key Value storage (tak, aby nebolo potrebné prepisovať aplikáciu)
- Orchestráciu kontainerov (napr. Kubernetes)
Nepredpokladá sa vyžitie veľmi špecifických služieb cloud providera (napr. integračnej platformy ako služby).</t>
  </si>
  <si>
    <t>NP161</t>
  </si>
  <si>
    <t>Štandardy pre monitoring</t>
  </si>
  <si>
    <t>Systém využíva štandardy pre technícký monitoring (metriky, tracing, logs):
- prometheus metrics
- open telemetry (vrátane tracing, logs)</t>
  </si>
  <si>
    <t>NP162</t>
  </si>
  <si>
    <t>Centralizované vyhľadávanie v logoch</t>
  </si>
  <si>
    <t>Systém umožní centralizované vyhľadávanie v logoch s cieľom efektívne vyhľadávať súslednosti a súvislosti</t>
  </si>
  <si>
    <t>NP163</t>
  </si>
  <si>
    <t>Programovacie jazyky</t>
  </si>
  <si>
    <t>Systém bude používať aktuálne podporované technológie</t>
  </si>
  <si>
    <t>NP164</t>
  </si>
  <si>
    <t>Komunikačné protokoly</t>
  </si>
  <si>
    <t>Systém bude podporovať štandardy: NETEX, DATEX II, GEOJSON (počas technického dizajnu môže byť rozšírené o ďalšie štandardy).</t>
  </si>
  <si>
    <t>NP165</t>
  </si>
  <si>
    <t>Antimalvér</t>
  </si>
  <si>
    <t>Systém používa antimalvér na ochranu pred vniknutím malvéru a iných škodlivých programov.</t>
  </si>
  <si>
    <t>NP166</t>
  </si>
  <si>
    <t>Firewall</t>
  </si>
  <si>
    <t>Unified Threat Management (UTM) firewall chráni citlivé časti siete pred neoprávneným prístupom.</t>
  </si>
  <si>
    <t>NP167</t>
  </si>
  <si>
    <t>WAF</t>
  </si>
  <si>
    <t>Web Application Firewall (WAF) chráni webové aplikácie systému pred útokmi ako SQL injection, XSS atď.</t>
  </si>
  <si>
    <t>NP168</t>
  </si>
  <si>
    <t>Monitoring systému</t>
  </si>
  <si>
    <t>Systém má implementovaný monitoring na sledovanie aktivít a identifikáciu nezvyčajného správania.</t>
  </si>
  <si>
    <t>NP169</t>
  </si>
  <si>
    <t>Odolnosť voči útokom</t>
  </si>
  <si>
    <t>Systém je navrhnutý tak, aby odolával distribuovaným útokom typu DDoS a minimalizoval ich vplyv na dostupnosť služby.</t>
  </si>
  <si>
    <t>NP170</t>
  </si>
  <si>
    <t>Zálohovanie a obnova dát</t>
  </si>
  <si>
    <t>Pravidelné zálohovanie dát a možnosť rýchlej obnovy v prípade výpadku alebo straty dát.</t>
  </si>
  <si>
    <t>NP171</t>
  </si>
  <si>
    <t>Audity a revízie</t>
  </si>
  <si>
    <t>Pravidelné audity a revízie na overenie súladu s bezpečnostnými štandardmi a právnymi predpismi.</t>
  </si>
  <si>
    <t>NP172</t>
  </si>
  <si>
    <t>Výkon a škálovateľnosť</t>
  </si>
  <si>
    <t>Aplikácia je navrhnutá tak, aby zvládala vysokú záťaž a aby bola škálovateľná podľa požiadaviek používateľov.</t>
  </si>
  <si>
    <t>NP173</t>
  </si>
  <si>
    <t>Údaje o používateľoch a transakciách sú chránené a spracovávané v súlade s platnými právnymi predpismi.</t>
  </si>
  <si>
    <t>NP174</t>
  </si>
  <si>
    <t>Zabezpečenie vysokého stupňa dostupnosti aplikácie pre používateľov bez významných výpadkov a prerušení.</t>
  </si>
  <si>
    <t>NP175</t>
  </si>
  <si>
    <t>Responzívny design</t>
  </si>
  <si>
    <t>Zabezpečenie optimalizácie pre rôzne typy zariadení a obrazoviek.</t>
  </si>
  <si>
    <t>NP176</t>
  </si>
  <si>
    <t>Podpora pre rôzne webové prehliadače a ich verzie.</t>
  </si>
  <si>
    <t>NP177</t>
  </si>
  <si>
    <t>Auditovateľnosť a sledovanie zmien</t>
  </si>
  <si>
    <t>Schopnosť sledovať a auditovať zmeny v obsahu a nastaveniach CMS.</t>
  </si>
  <si>
    <t>NP178</t>
  </si>
  <si>
    <t>Zabezpečenie bezpečného prenosu a skladovania údajov o dopravcoch.</t>
  </si>
  <si>
    <t>NP179</t>
  </si>
  <si>
    <t>Zabezpečenie dostatočného výkonu systému pri spracovaní dát o dopravcoch a cenách lístkov.</t>
  </si>
  <si>
    <t>NP180</t>
  </si>
  <si>
    <t>Zabezpečenie vysokého percenta dostupnosti systému počas integrácií.</t>
  </si>
  <si>
    <t>NP181</t>
  </si>
  <si>
    <t>Schopnosť systému efektívne rásť a prispôsobovať sa narastajúcemu toku dát.</t>
  </si>
  <si>
    <t>NP182</t>
  </si>
  <si>
    <t>Zabezpečenie bezpečného prenosu a skladovania údajov pri integráciách.</t>
  </si>
  <si>
    <t>NP183</t>
  </si>
  <si>
    <t>NP184</t>
  </si>
  <si>
    <t>Mobilná aplikácia ICL bude navrhnutá tak, aby mala rýchlu odozvu a nízku spotrebu zdrojov pre používateľov.</t>
  </si>
  <si>
    <t>NP185</t>
  </si>
  <si>
    <t>Odozva backendu</t>
  </si>
  <si>
    <t>Synchrónne volania API systému musia reagovať na akcie používateľa do 2 sekúnd pre nekomplexné a do 5 sekúnd pre komplexné volania.</t>
  </si>
  <si>
    <t>NP186</t>
  </si>
  <si>
    <t>Odozva frontedu</t>
  </si>
  <si>
    <t>Frontend reáguje (zmena stavu, feedback) na akcie používateľa do pár stovák milisekúnd (tak, aby to nevyrušovalo používateľa)</t>
  </si>
  <si>
    <t>NP187</t>
  </si>
  <si>
    <t>Odozva offline DB</t>
  </si>
  <si>
    <t>Natívna aplikácia komunikuje s lokálnou DB do 200 milisekúnd (čítanie a zápis).</t>
  </si>
  <si>
    <t>NP188</t>
  </si>
  <si>
    <t>Aplikácia musí zabezpečiť šifrovaný prenos a ukladanie osobných údajov používateľov.</t>
  </si>
  <si>
    <t>NP189</t>
  </si>
  <si>
    <t>Kompatibilita s rôznymi zariadeniami</t>
  </si>
  <si>
    <t>Aplikácia (myslí sa natívna aj webová) musí byť kompatibilná s rôznymi operačnými systémami a typmi zariadení (telefóny a tablety pre Android a iOS). Predpokladá sa, že zariadenia majú aktívnu podporu výrobcu a výrobcu operačneho systému (tým sa ohraničujú verzie zariadení a ich operačných systémov).</t>
  </si>
  <si>
    <t>NP190</t>
  </si>
  <si>
    <t>Dostupnosť aplikácie cestujúceho a backend služieb</t>
  </si>
  <si>
    <t>Systém musí byť dostupný minimálne 99,5% času, aby používatelia mohli využívať dopravné karty bez prerušenia.</t>
  </si>
  <si>
    <t>NP191</t>
  </si>
  <si>
    <t>Aplikácia cestujúceho</t>
  </si>
  <si>
    <t>Rozhranie musí byť intuitívne a jednoduché na použitie</t>
  </si>
  <si>
    <t>NP192</t>
  </si>
  <si>
    <t>Vypadok nie celeho systemu (samostatne sluzby)</t>
  </si>
  <si>
    <t>System je rozdeleny do samostatne beziacich sluzieb aspon po moduloch tak, aby pripadne technicke problemy jednej sluzby boli izolovane a nesposobili vypadok celeho systemu.</t>
  </si>
  <si>
    <t>NP193</t>
  </si>
  <si>
    <t>Efektívnosť pre používateľa</t>
  </si>
  <si>
    <t>Navigačná pomoc</t>
  </si>
  <si>
    <t>Napríklad dynamicky generované ponuky, chatbot, adaptívne hypermédiá atď.).</t>
  </si>
  <si>
    <t>NP194</t>
  </si>
  <si>
    <t>Online pomoc a dokumentácia.</t>
  </si>
  <si>
    <t>NP195</t>
  </si>
  <si>
    <t>Preddefinované funkčné klávesy.</t>
  </si>
  <si>
    <t>NP196</t>
  </si>
  <si>
    <t>Dávkové úlohy odoslané z online transakcií.</t>
  </si>
  <si>
    <t>NP197</t>
  </si>
  <si>
    <t>Vysoké využitie farieb a vizuálneho zvýraznenia na obrazovkách.</t>
  </si>
  <si>
    <t>NP198</t>
  </si>
  <si>
    <t>Minimalizácia počtu obrazoviek na dosiahnutie obchodných cieľov.</t>
  </si>
  <si>
    <t>NP199</t>
  </si>
  <si>
    <t>Jednoduchosť zmeny - flexibilná štruktúra hlásenia pre prácu s jednoduchými dotazmi</t>
  </si>
  <si>
    <t>Musí byť poskytnutá flexibilná štruktúra hlásenia pre prácu s jednoduchými dotazmi, ako sú logické binárne operátory aplikované iba na jeden logický archív (počítať ako jedna položka).</t>
  </si>
  <si>
    <t>NP200</t>
  </si>
  <si>
    <t>Jednoduchosť zmeny - flexibilná štruktúra hlásenia, aby sa dalo zvládnuť stredne zložité dotazy</t>
  </si>
  <si>
    <t>Musí byť poskytnutá flexibilná štruktúra hlásenia, aby sa dalo zvládnuť stredne zložité dotazy, ako napríklad logické binárne operátory aplikované na viac ako jeden logický archív (počítať ako dve položky).</t>
  </si>
  <si>
    <t>NP201</t>
  </si>
  <si>
    <t>Jednoduchosť zmeny - flexibilná štruktúra hlásenia, aby sa dalo zvládnuť vysoko zložité dotazy</t>
  </si>
  <si>
    <t>Musí byť poskytnutá flexibilná štruktúra hlásenia, aby sa dalo zvládnuť vysoko zložité dotazy, ako sú kombinácie logických binárnych operátorov aplikované na jeden alebo viac logických archívov (počíta sa ako tri položky).</t>
  </si>
  <si>
    <t>NP202</t>
  </si>
  <si>
    <t>Škálovateľnosť aplikovaných zliav</t>
  </si>
  <si>
    <t>Systém je schopný paralelne volať integrované rozhrania pre zvýšenie priepustnosti.</t>
  </si>
  <si>
    <t>NP203</t>
  </si>
  <si>
    <t>Ochrana súkromia dieťaťa</t>
  </si>
  <si>
    <t xml:space="preserve">Aplikácie nesmie od rodiča vyžadovať zadanie osobných údajov o dieťati. Prepojenie sa vykonáva na základe kontaktu (telefónne číslo alebo email) bez priameho zadania ďaľších informácií. </t>
  </si>
  <si>
    <t>NP204</t>
  </si>
  <si>
    <t>Offline režim</t>
  </si>
  <si>
    <t xml:space="preserve">Ak je rodič alebo dieťa offline, systém by mal umožniť generovanie a ukladanie pozvánky pre neskoršie doručenie alebo načítanie pri opätovnom pripojení. </t>
  </si>
  <si>
    <t>TP01</t>
  </si>
  <si>
    <t>Technicka poziadavka</t>
  </si>
  <si>
    <t>Prenostiteľné používateľské rozhranie medzi platformami</t>
  </si>
  <si>
    <t xml:space="preserve">Používateľské rozhranie aplikácie (web aj native) je vytvorené pomocou moderných webových technológií, aby:
- bolo programované jeden krát (responzívne obrazovky) 
- bolo lahko prenositeľné medzi platformami (a takto pripravené aj do budúcnosti pre ďalšie platformy)
- nebolo potrebné údržiavať duplicitné obrazovky naprogramované viac krát na rôznych platformách
</t>
  </si>
  <si>
    <t>TP02</t>
  </si>
  <si>
    <t>Natívna aplikácia</t>
  </si>
  <si>
    <t>Natívna aplikácia má prístup k natívnym API zariadenia a obsahuje webview, v ktorom je zobrazené používateľské rozhranie. Zároveň využiva lokálnu databázu v aplikácii pre čítanie a zápis.</t>
  </si>
  <si>
    <t>TP03</t>
  </si>
  <si>
    <t>Hooks pre prístup k dátam</t>
  </si>
  <si>
    <t>Aplikácia obsahuje vrstvu pre prístup k dátam nazvanú hooks. Toto je vrstva, ktorá v natívnej aplikácii pristupuje k lokálnej DB, ale vo WEB prehliadači pristupuje online k API. Používateľské rozhranie tak abstrahuje od zdroju dát (API, DB).</t>
  </si>
  <si>
    <t>TP04</t>
  </si>
  <si>
    <t>Modulárne používateľské rozhranie</t>
  </si>
  <si>
    <t>Používateľské rozhranie obsahuje je modulárne. Na to je potrebné, aby bola oddelená kostra/škrupina aplikácie obsahujúca:
- aktuálne prihláseného používateľa a jeho token pre komunikáciu s API
- nastavenia aplikácie vrátanie feature flags
- základný layout aplikácie
- spoločné komponenty (UI komponenty, utils, hooks)
- komunikáciu medzi modulmi (hyperlink, hook)</t>
  </si>
  <si>
    <t>TP05</t>
  </si>
  <si>
    <t>Analytics</t>
  </si>
  <si>
    <t>Analytics pre UI pouzivanie appky - offline ulozisko</t>
  </si>
  <si>
    <t>Aplikácia zaznamenáva ako používateľ používa používateľské rozhranie (napr. kam používateľ kliká v aplikácii), aby bolo možné priebežne zlepšovať user experience aplikácie. Analytics sú zaznamenávané aj offline a sú odoslané na server pri opätovnom online. Systém by mal umožniť zobraziť heatmap prepoužívateľov s na to určenými oprávneniami. Systém by mal umožniť sprístupniť analytics údaje pre UI experta.</t>
  </si>
  <si>
    <t>TP06</t>
  </si>
  <si>
    <t>Alternatívny scenár pri výpadku Bluetooth</t>
  </si>
  <si>
    <t>Ak dôjde k výpadku Bluetooth majákov, aplikácia umožní manuálne označiť nástup a výstup cestujúceho.</t>
  </si>
  <si>
    <t>TP07</t>
  </si>
  <si>
    <t>Pasívne Bluetooth majáky</t>
  </si>
  <si>
    <t>Vozidlá MHD budú vybavené pasívnymi Bluetooth majákmi, ktoré budú slúžiť na detekciu nástupu a výstupu cestujúcich.</t>
  </si>
  <si>
    <t>TP08</t>
  </si>
  <si>
    <t>Nutnosť zapnutého Bluetooth</t>
  </si>
  <si>
    <t>Aby systém PayGO správne fungoval, je potrebné mať zapnuté Bluetooth na zariadení používateľa.</t>
  </si>
  <si>
    <t>TP09</t>
  </si>
  <si>
    <t>Automatické rozpoznanie SMS kódu</t>
  </si>
  <si>
    <t>Aplikácia musí automaticky rozpoznať a prečítať overovací kód z prijatej SMS správy, ak je registrácia vykonávaná v mobilnej aplikácii.</t>
  </si>
  <si>
    <t>TP10</t>
  </si>
  <si>
    <t>Integrácia s RPO</t>
  </si>
  <si>
    <t>Systém musí byť schopný automaticky overiť a doplniť firemné údaje (názov firmy, IČO, DIČ, fakturačné údaje) pomocou integrácie s Registrom právnických osôb (RPO).</t>
  </si>
  <si>
    <t>TP11</t>
  </si>
  <si>
    <t>Šifrovanie komunikácie</t>
  </si>
  <si>
    <t>Komunikácia medzi klientmi a serverom je šifrovaná (napr. pomocou SSL/TLS protokolov) na zabezpečenie súkromia a integritu dát.</t>
  </si>
  <si>
    <t>TP12</t>
  </si>
  <si>
    <t>Import, export</t>
  </si>
  <si>
    <t>Možnosť importu a exportu údajov</t>
  </si>
  <si>
    <t>Schopnosť importovať a exportovať statické údaje do rôznych formátov.</t>
  </si>
  <si>
    <r>
      <t>Poznámka</t>
    </r>
    <r>
      <rPr>
        <sz val="10"/>
        <rFont val="Aptos Display"/>
        <family val="2"/>
        <scheme val="major"/>
      </rPr>
      <t xml:space="preserve">
(doplňujúci popis)</t>
    </r>
  </si>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</sst>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1"/>
      <color theme="1"/>
      <name val="Aptos Narrow"/>
      <family val="2"/>
      <charset val="238"/>
      <scheme val="minor"/>
    </font>
    <font>
      <sz val="11"/>
      <color theme="1"/>
      <name val="Aptos Narrow"/>
      <family val="2"/>
      <charset val="238"/>
      <scheme val="minor"/>
    </font>
    <font>
      <sz val="11"/>
      <color rgb="FFFF0000"/>
      <name val="Aptos Narrow"/>
      <family val="2"/>
      <charset val="238"/>
      <scheme val="minor"/>
    </font>
    <font>
      <sz val="10"/>
      <color theme="1"/>
      <name val="Aptos Narrow"/>
      <family val="2"/>
      <charset val="238"/>
      <scheme val="minor"/>
    </font>
    <font>
      <sz val="10"/>
      <name val="Aptos Display"/>
      <family val="2"/>
      <scheme val="major"/>
    </font>
    <font>
      <b/>
      <sz val="10"/>
      <name val="Aptos Display"/>
      <family val="2"/>
      <scheme val="major"/>
    </font>
    <font>
      <sz val="10"/>
      <color theme="1"/>
      <name val="Aptos Display"/>
      <family val="2"/>
      <scheme val="major"/>
    </font>
    <font>
      <b/>
      <sz val="10"/>
      <color theme="1"/>
      <name val="Aptos Display"/>
      <family val="2"/>
      <scheme val="major"/>
    </font>
    <font>
      <b/>
      <sz val="11"/>
      <color theme="1"/>
      <name val="Aptos Narrow"/>
      <family val="2"/>
      <scheme val="minor"/>
    </font>
    <font>
      <sz val="11"/>
      <color theme="1"/>
      <name val="Calibri"/>
    </font>
    <font>
      <sz val="11"/>
      <color theme="1"/>
      <name val="Aptos Narrow"/>
      <family val="2"/>
      <scheme val="minor"/>
    </font>
    <font>
      <b/>
      <sz val="10"/>
      <color rgb="FF0070C0"/>
      <name val="Aptos Display"/>
      <family val="2"/>
      <scheme val="major"/>
    </font>
    <font>
      <sz val="10"/>
      <color rgb="FF0070C0"/>
      <name val="Aptos Display"/>
      <family val="2"/>
      <scheme val="major"/>
    </font>
    <font>
      <sz val="11"/>
      <color rgb="FF000000"/>
      <name val="Aptos Narrow"/>
      <family val="2"/>
      <scheme val="minor"/>
    </font>
    <font>
      <sz val="11"/>
      <color rgb="FF000000"/>
      <name val="&quot;Calibri Light&quot;"/>
    </font>
    <font>
      <b/>
      <sz val="9"/>
      <color indexed="81"/>
      <name val="Segoe UI"/>
      <family val="2"/>
    </font>
    <font>
      <sz val="9"/>
      <color indexed="81"/>
      <name val="Segoe UI"/>
      <family val="2"/>
    </font>
  </fonts>
  <fills count="14">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FFFFCC"/>
        <bgColor indexed="64"/>
      </patternFill>
    </fill>
    <fill>
      <patternFill patternType="solid">
        <fgColor rgb="FFFFFFCC"/>
        <bgColor rgb="FFFFF2CC"/>
      </patternFill>
    </fill>
    <fill>
      <patternFill patternType="solid">
        <fgColor theme="7" tint="0.59999389629810485"/>
        <bgColor indexed="64"/>
      </patternFill>
    </fill>
    <fill>
      <patternFill patternType="solid">
        <fgColor theme="0" tint="-4.9989318521683403E-2"/>
        <bgColor indexed="64"/>
      </patternFill>
    </fill>
    <fill>
      <patternFill patternType="solid">
        <fgColor rgb="FFFFFFCC"/>
        <bgColor rgb="FFFEF2CB"/>
      </patternFill>
    </fill>
    <fill>
      <patternFill patternType="solid">
        <fgColor rgb="FFFFFFCC"/>
        <bgColor rgb="FFFFFFCC"/>
      </patternFill>
    </fill>
    <fill>
      <patternFill patternType="solid">
        <fgColor rgb="FFFFFFCC"/>
        <bgColor rgb="FFFFC000"/>
      </patternFill>
    </fill>
  </fills>
  <borders count="11">
    <border>
      <left/>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3" fillId="0" borderId="0"/>
    <xf numFmtId="0" fontId="1" fillId="0" borderId="0"/>
  </cellStyleXfs>
  <cellXfs count="79">
    <xf numFmtId="0" fontId="0" fillId="0" borderId="0" xfId="0"/>
    <xf numFmtId="0" fontId="6" fillId="0" borderId="0" xfId="1" applyFont="1" applyAlignment="1">
      <alignment vertical="center" wrapText="1"/>
    </xf>
    <xf numFmtId="0" fontId="6" fillId="0" borderId="0" xfId="1" applyFont="1" applyAlignment="1">
      <alignment vertical="center"/>
    </xf>
    <xf numFmtId="0" fontId="5" fillId="2" borderId="4" xfId="1" applyFont="1" applyFill="1" applyBorder="1" applyAlignment="1">
      <alignment horizontal="center" vertical="center" wrapText="1"/>
    </xf>
    <xf numFmtId="0" fontId="5" fillId="6" borderId="4" xfId="1" applyFont="1" applyFill="1" applyBorder="1" applyAlignment="1">
      <alignment horizontal="center" vertical="center" wrapText="1"/>
    </xf>
    <xf numFmtId="49" fontId="5" fillId="3" borderId="4" xfId="1" applyNumberFormat="1" applyFont="1" applyFill="1" applyBorder="1" applyAlignment="1">
      <alignment horizontal="center" vertical="center" wrapText="1"/>
    </xf>
    <xf numFmtId="0" fontId="5" fillId="3" borderId="4"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5" borderId="4" xfId="1" applyFont="1" applyFill="1" applyBorder="1" applyAlignment="1">
      <alignment horizontal="center" vertical="center" wrapText="1"/>
    </xf>
    <xf numFmtId="0" fontId="5" fillId="5" borderId="4" xfId="1" applyFont="1" applyFill="1" applyBorder="1" applyAlignment="1">
      <alignment horizontal="center" vertical="center"/>
    </xf>
    <xf numFmtId="0" fontId="7" fillId="0" borderId="0" xfId="1" applyFont="1" applyAlignment="1">
      <alignment horizontal="center" vertical="center"/>
    </xf>
    <xf numFmtId="0" fontId="0" fillId="7" borderId="5" xfId="0" applyFill="1" applyBorder="1"/>
    <xf numFmtId="0" fontId="8" fillId="8" borderId="5" xfId="2" applyFont="1" applyFill="1" applyBorder="1" applyAlignment="1">
      <alignment horizontal="center" wrapText="1"/>
    </xf>
    <xf numFmtId="0" fontId="1" fillId="8" borderId="5" xfId="2" applyFill="1" applyBorder="1" applyAlignment="1">
      <alignment wrapText="1"/>
    </xf>
    <xf numFmtId="0" fontId="4" fillId="7" borderId="5" xfId="1" applyFont="1" applyFill="1" applyBorder="1" applyAlignment="1">
      <alignment horizontal="left" vertical="center" wrapText="1"/>
    </xf>
    <xf numFmtId="0" fontId="4" fillId="9" borderId="5" xfId="1" applyFont="1" applyFill="1" applyBorder="1" applyAlignment="1">
      <alignment horizontal="center" vertical="center" wrapText="1"/>
    </xf>
    <xf numFmtId="0" fontId="4" fillId="0" borderId="4" xfId="1" applyFont="1" applyBorder="1" applyAlignment="1">
      <alignment horizontal="center" vertical="center" wrapText="1"/>
    </xf>
    <xf numFmtId="0" fontId="4" fillId="10" borderId="4" xfId="1" applyFont="1" applyFill="1" applyBorder="1" applyAlignment="1">
      <alignment horizontal="center" vertical="center" wrapText="1"/>
    </xf>
    <xf numFmtId="2" fontId="4" fillId="10" borderId="4" xfId="1" applyNumberFormat="1" applyFont="1" applyFill="1" applyBorder="1" applyAlignment="1">
      <alignment horizontal="center" vertical="center" wrapText="1"/>
    </xf>
    <xf numFmtId="2" fontId="4" fillId="10" borderId="4" xfId="1" applyNumberFormat="1" applyFont="1" applyFill="1" applyBorder="1" applyAlignment="1">
      <alignment horizontal="right" vertical="center" wrapText="1"/>
    </xf>
    <xf numFmtId="0" fontId="4" fillId="3" borderId="4" xfId="1" applyFont="1" applyFill="1" applyBorder="1" applyAlignment="1">
      <alignment horizontal="left" vertical="center" wrapText="1"/>
    </xf>
    <xf numFmtId="0" fontId="4" fillId="0" borderId="4" xfId="1" applyFont="1" applyBorder="1" applyAlignment="1">
      <alignment vertical="center" wrapText="1"/>
    </xf>
    <xf numFmtId="0" fontId="5" fillId="0" borderId="4" xfId="1" applyFont="1" applyBorder="1" applyAlignment="1">
      <alignment horizontal="center" vertical="center" wrapText="1"/>
    </xf>
    <xf numFmtId="0" fontId="4" fillId="0" borderId="4" xfId="1" applyFont="1" applyBorder="1" applyAlignment="1">
      <alignment horizontal="left" vertical="center" wrapText="1"/>
    </xf>
    <xf numFmtId="0" fontId="4" fillId="0" borderId="6" xfId="1" applyFont="1" applyBorder="1" applyAlignment="1">
      <alignment vertical="center" wrapText="1"/>
    </xf>
    <xf numFmtId="0" fontId="4" fillId="0" borderId="7" xfId="1" applyFont="1" applyBorder="1" applyAlignment="1">
      <alignment vertical="center" wrapText="1"/>
    </xf>
    <xf numFmtId="0" fontId="4" fillId="0" borderId="0" xfId="1" applyFont="1" applyAlignment="1">
      <alignment vertical="center"/>
    </xf>
    <xf numFmtId="0" fontId="8" fillId="11" borderId="5" xfId="2" applyFont="1" applyFill="1" applyBorder="1" applyAlignment="1">
      <alignment horizontal="center" wrapText="1"/>
    </xf>
    <xf numFmtId="0" fontId="1" fillId="7" borderId="5" xfId="2" applyFill="1" applyBorder="1" applyAlignment="1">
      <alignment wrapText="1"/>
    </xf>
    <xf numFmtId="0" fontId="4" fillId="0" borderId="8" xfId="1" applyFont="1" applyBorder="1" applyAlignment="1">
      <alignment vertical="center" wrapText="1"/>
    </xf>
    <xf numFmtId="0" fontId="4" fillId="0" borderId="9" xfId="1" applyFont="1" applyBorder="1" applyAlignment="1">
      <alignment vertical="center" wrapText="1"/>
    </xf>
    <xf numFmtId="2" fontId="4" fillId="0" borderId="4" xfId="1" applyNumberFormat="1" applyFont="1" applyBorder="1" applyAlignment="1">
      <alignment horizontal="center" vertical="center" wrapText="1"/>
    </xf>
    <xf numFmtId="2" fontId="4" fillId="0" borderId="4" xfId="1" applyNumberFormat="1" applyFont="1" applyBorder="1" applyAlignment="1">
      <alignment horizontal="right" vertical="center" wrapText="1"/>
    </xf>
    <xf numFmtId="0" fontId="6" fillId="0" borderId="4" xfId="1" applyFont="1" applyBorder="1" applyAlignment="1">
      <alignment vertical="center"/>
    </xf>
    <xf numFmtId="0" fontId="6" fillId="0" borderId="3" xfId="1" applyFont="1" applyBorder="1" applyAlignment="1">
      <alignment vertical="center"/>
    </xf>
    <xf numFmtId="0" fontId="4" fillId="0" borderId="4" xfId="1" applyFont="1" applyBorder="1" applyAlignment="1">
      <alignment horizontal="left" vertical="center"/>
    </xf>
    <xf numFmtId="0" fontId="9" fillId="12" borderId="10" xfId="0" applyFont="1" applyFill="1" applyBorder="1" applyAlignment="1">
      <alignment wrapText="1"/>
    </xf>
    <xf numFmtId="0" fontId="4" fillId="0" borderId="3" xfId="1" applyFont="1" applyBorder="1" applyAlignment="1">
      <alignment vertical="center" wrapText="1"/>
    </xf>
    <xf numFmtId="0" fontId="4" fillId="0" borderId="4" xfId="1" applyFont="1" applyBorder="1" applyAlignment="1">
      <alignment vertical="center"/>
    </xf>
    <xf numFmtId="0" fontId="0" fillId="8" borderId="5" xfId="2" applyFont="1" applyFill="1" applyBorder="1" applyAlignment="1">
      <alignment wrapText="1"/>
    </xf>
    <xf numFmtId="0" fontId="0" fillId="8" borderId="5" xfId="0" applyFill="1" applyBorder="1" applyAlignment="1">
      <alignment wrapText="1"/>
    </xf>
    <xf numFmtId="0" fontId="2" fillId="8" borderId="5" xfId="2" applyFont="1" applyFill="1" applyBorder="1" applyAlignment="1">
      <alignment wrapText="1"/>
    </xf>
    <xf numFmtId="0" fontId="10" fillId="8" borderId="5" xfId="2" applyFont="1" applyFill="1" applyBorder="1" applyAlignment="1">
      <alignment wrapText="1"/>
    </xf>
    <xf numFmtId="0" fontId="6" fillId="0" borderId="4" xfId="1" applyFont="1" applyBorder="1" applyAlignment="1">
      <alignment horizontal="left" vertical="center" wrapText="1"/>
    </xf>
    <xf numFmtId="0" fontId="6" fillId="0" borderId="4" xfId="1" applyFont="1" applyBorder="1" applyAlignment="1">
      <alignment horizontal="left" vertical="center"/>
    </xf>
    <xf numFmtId="0" fontId="11" fillId="0" borderId="4" xfId="1" applyFont="1" applyBorder="1" applyAlignment="1">
      <alignment horizontal="center" vertical="center" wrapText="1"/>
    </xf>
    <xf numFmtId="0" fontId="12" fillId="0" borderId="4" xfId="1" applyFont="1" applyBorder="1" applyAlignment="1">
      <alignment horizontal="left" vertical="center" wrapText="1"/>
    </xf>
    <xf numFmtId="0" fontId="1" fillId="8" borderId="5" xfId="2" applyFill="1" applyBorder="1"/>
    <xf numFmtId="0" fontId="9" fillId="12" borderId="10" xfId="0" applyFont="1" applyFill="1" applyBorder="1" applyAlignment="1">
      <alignment vertical="center" wrapText="1"/>
    </xf>
    <xf numFmtId="0" fontId="6" fillId="0" borderId="0" xfId="1" applyFont="1" applyAlignment="1">
      <alignment horizontal="left" vertical="center"/>
    </xf>
    <xf numFmtId="0" fontId="1" fillId="8" borderId="5" xfId="2" applyFill="1" applyBorder="1" applyAlignment="1">
      <alignment vertical="center" wrapText="1"/>
    </xf>
    <xf numFmtId="0" fontId="9" fillId="12" borderId="10" xfId="0" applyFont="1" applyFill="1" applyBorder="1"/>
    <xf numFmtId="0" fontId="1" fillId="7" borderId="5" xfId="2" applyFill="1" applyBorder="1" applyAlignment="1">
      <alignment vertical="center" wrapText="1"/>
    </xf>
    <xf numFmtId="0" fontId="10" fillId="7" borderId="5" xfId="2" applyFont="1" applyFill="1" applyBorder="1"/>
    <xf numFmtId="0" fontId="13" fillId="8" borderId="5" xfId="2" applyFont="1" applyFill="1" applyBorder="1" applyAlignment="1">
      <alignment wrapText="1"/>
    </xf>
    <xf numFmtId="0" fontId="6" fillId="7" borderId="5" xfId="1" applyFont="1" applyFill="1" applyBorder="1" applyAlignment="1">
      <alignment vertical="center" wrapText="1"/>
    </xf>
    <xf numFmtId="0" fontId="6" fillId="0" borderId="0" xfId="1" applyFont="1" applyAlignment="1">
      <alignment horizontal="center" vertical="center"/>
    </xf>
    <xf numFmtId="0" fontId="6" fillId="7" borderId="5" xfId="1" applyFont="1" applyFill="1" applyBorder="1" applyAlignment="1" applyProtection="1">
      <alignment vertical="center" wrapText="1"/>
      <protection locked="0"/>
    </xf>
    <xf numFmtId="0" fontId="4" fillId="9" borderId="5" xfId="1" applyFont="1" applyFill="1" applyBorder="1" applyAlignment="1">
      <alignment horizontal="center" vertical="center"/>
    </xf>
    <xf numFmtId="0" fontId="10" fillId="7" borderId="5" xfId="2" applyFont="1" applyFill="1" applyBorder="1" applyAlignment="1">
      <alignment wrapText="1"/>
    </xf>
    <xf numFmtId="0" fontId="1" fillId="7" borderId="5" xfId="2" applyFill="1" applyBorder="1"/>
    <xf numFmtId="0" fontId="14" fillId="13" borderId="5" xfId="2" applyFont="1" applyFill="1" applyBorder="1" applyAlignment="1">
      <alignment horizontal="left" wrapText="1"/>
    </xf>
    <xf numFmtId="0" fontId="0" fillId="7" borderId="5" xfId="2" applyFont="1" applyFill="1" applyBorder="1" applyAlignment="1">
      <alignment vertical="center" wrapText="1"/>
    </xf>
    <xf numFmtId="0" fontId="8" fillId="8" borderId="5" xfId="0" applyFont="1" applyFill="1" applyBorder="1" applyAlignment="1">
      <alignment horizontal="center" wrapText="1"/>
    </xf>
    <xf numFmtId="0" fontId="8" fillId="11" borderId="5" xfId="0" applyFont="1" applyFill="1" applyBorder="1" applyAlignment="1">
      <alignment horizontal="center" wrapText="1"/>
    </xf>
    <xf numFmtId="0" fontId="10" fillId="8" borderId="5" xfId="0" applyFont="1" applyFill="1" applyBorder="1" applyAlignment="1">
      <alignment wrapText="1"/>
    </xf>
    <xf numFmtId="2" fontId="6" fillId="0" borderId="0" xfId="1" applyNumberFormat="1" applyFont="1" applyAlignment="1">
      <alignment horizontal="center" vertical="center"/>
    </xf>
    <xf numFmtId="2" fontId="6" fillId="0" borderId="0" xfId="1" applyNumberFormat="1" applyFont="1" applyAlignment="1">
      <alignment horizontal="right" vertical="center"/>
    </xf>
    <xf numFmtId="0" fontId="4" fillId="2" borderId="1"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5" borderId="1" xfId="1" applyFont="1" applyFill="1" applyBorder="1" applyAlignment="1">
      <alignment horizontal="center" vertical="center" wrapText="1"/>
    </xf>
    <xf numFmtId="0" fontId="5" fillId="5" borderId="3" xfId="1" applyFont="1" applyFill="1" applyBorder="1" applyAlignment="1">
      <alignment horizontal="center" vertical="center" wrapText="1"/>
    </xf>
  </cellXfs>
  <cellStyles count="3">
    <cellStyle name="Normal" xfId="0" builtinId="0"/>
    <cellStyle name="Normálna 2" xfId="1"/>
    <cellStyle name="Normálna 3" xfId="2"/>
  </cellStyles>
  <dxfs count="2">
    <dxf>
      <font>
        <color auto="1"/>
      </font>
      <fill>
        <patternFill>
          <bgColor theme="0" tint="-0.14996795556505021"/>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vetaHuckoStypova/Downloads/M_05_BC_CBA_PRILOHA_Projekt_NICL_OVM_NADA_241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7ec55e5b485898c3/MIRRI_Dokumentacia/P_01_a_I_01_a_P_03_a_I_03_PRILOHA_KATALOG_POZIADAVIEK_mapovanie-a-zivotny-cyklus_Projekt_AA_OVM_BB_OsobaXY_DDMMYY_v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Úvod"/>
      <sheetName val="Zoznam_Harkov"/>
      <sheetName val="Sumarizácia"/>
      <sheetName val="Zdroje Financovania"/>
      <sheetName val="CBA - Agendové IS"/>
      <sheetName val="Výdavky - Agendové IS"/>
      <sheetName val="Prínosy - Agendové IS"/>
      <sheetName val="Parametre - Agendové IS"/>
      <sheetName val="MODULY_CBA"/>
      <sheetName val="Parametre_ECF_TCF"/>
      <sheetName val="INKREMENTY"/>
      <sheetName val="KATALOG_POZIADAVKY"/>
      <sheetName val="TCF_v02"/>
      <sheetName val="ECF_v02"/>
      <sheetName val="UAW_v02"/>
      <sheetName val="EXTERNE_POZICIE"/>
      <sheetName val="POZICIE_INTERNE"/>
      <sheetName val="Rozpocet - Vyvoj aplikacii"/>
      <sheetName val="ISCO_Prevodnik"/>
      <sheetName val="Rozpočet - HW a licencie"/>
      <sheetName val="Harmonogram"/>
      <sheetName val="TCO"/>
      <sheetName val="TCO AS IS - SW"/>
      <sheetName val="TCO AS IS - HW"/>
      <sheetName val="TCO TO BE- SW"/>
      <sheetName val="TCO TO BE - HW"/>
      <sheetName val="Faktory"/>
      <sheetName val="Ciselnik"/>
      <sheetName val="Procesné mapy"/>
      <sheetName val="Procesy - AS IS"/>
      <sheetName val="Procesy - TO BE"/>
      <sheetName val="Analyza citlivosti - AgendovéIS"/>
      <sheetName val="Rozdelenie prínosov"/>
    </sheetNames>
    <sheetDataSet>
      <sheetData sheetId="0"/>
      <sheetData sheetId="1"/>
      <sheetData sheetId="2"/>
      <sheetData sheetId="3"/>
      <sheetData sheetId="4"/>
      <sheetData sheetId="5"/>
      <sheetData sheetId="6"/>
      <sheetData sheetId="7"/>
      <sheetData sheetId="8">
        <row r="3">
          <cell r="B3" t="str">
            <v>Modul 1 - Spoje</v>
          </cell>
          <cell r="C3">
            <v>1.17</v>
          </cell>
          <cell r="D3">
            <v>0.99499999999999988</v>
          </cell>
          <cell r="E3">
            <v>30</v>
          </cell>
          <cell r="F3">
            <v>20</v>
          </cell>
          <cell r="G3" t="str">
            <v>Inkrement 1</v>
          </cell>
          <cell r="H3">
            <v>2025</v>
          </cell>
          <cell r="I3">
            <v>1</v>
          </cell>
        </row>
        <row r="4">
          <cell r="B4" t="str">
            <v>Modul 2 - Používatelia</v>
          </cell>
          <cell r="C4">
            <v>1.17</v>
          </cell>
          <cell r="D4">
            <v>0.99499999999999988</v>
          </cell>
          <cell r="E4">
            <v>30</v>
          </cell>
          <cell r="F4">
            <v>20</v>
          </cell>
          <cell r="G4" t="str">
            <v>Inkrement 1</v>
          </cell>
          <cell r="H4">
            <v>2025</v>
          </cell>
          <cell r="I4">
            <v>1</v>
          </cell>
        </row>
        <row r="5">
          <cell r="B5" t="str">
            <v>Modul 3 - Jazdy a lístky</v>
          </cell>
          <cell r="C5">
            <v>1.17</v>
          </cell>
          <cell r="D5">
            <v>0.99499999999999988</v>
          </cell>
          <cell r="E5">
            <v>30</v>
          </cell>
          <cell r="F5">
            <v>20</v>
          </cell>
          <cell r="G5" t="str">
            <v>Inkrement 2</v>
          </cell>
          <cell r="H5">
            <v>2025</v>
          </cell>
          <cell r="I5">
            <v>1</v>
          </cell>
        </row>
        <row r="6">
          <cell r="B6" t="str">
            <v>Modul 4 - Platby</v>
          </cell>
          <cell r="C6">
            <v>1.17</v>
          </cell>
          <cell r="D6">
            <v>0.99499999999999988</v>
          </cell>
          <cell r="E6">
            <v>30</v>
          </cell>
          <cell r="F6">
            <v>20</v>
          </cell>
          <cell r="G6" t="str">
            <v>Inkrement 2</v>
          </cell>
          <cell r="H6">
            <v>2025</v>
          </cell>
          <cell r="I6">
            <v>1</v>
          </cell>
        </row>
        <row r="7">
          <cell r="B7" t="str">
            <v>Modul 5 - Zľavy</v>
          </cell>
          <cell r="C7">
            <v>1.17</v>
          </cell>
          <cell r="D7">
            <v>0.99499999999999988</v>
          </cell>
          <cell r="E7">
            <v>30</v>
          </cell>
          <cell r="F7">
            <v>20</v>
          </cell>
          <cell r="G7" t="str">
            <v>Inkrement 3</v>
          </cell>
          <cell r="H7">
            <v>2025</v>
          </cell>
          <cell r="I7">
            <v>1</v>
          </cell>
        </row>
        <row r="8">
          <cell r="B8" t="str">
            <v>Modul 6 - Dopravné karty</v>
          </cell>
          <cell r="C8">
            <v>1.17</v>
          </cell>
          <cell r="D8">
            <v>0.99499999999999988</v>
          </cell>
          <cell r="E8">
            <v>30</v>
          </cell>
          <cell r="F8">
            <v>20</v>
          </cell>
          <cell r="G8" t="str">
            <v>Inkrement 3</v>
          </cell>
          <cell r="H8">
            <v>2025</v>
          </cell>
          <cell r="I8">
            <v>1</v>
          </cell>
        </row>
        <row r="9">
          <cell r="B9" t="str">
            <v>Modul 7 - Info</v>
          </cell>
          <cell r="C9">
            <v>1.17</v>
          </cell>
          <cell r="D9">
            <v>0.99499999999999988</v>
          </cell>
          <cell r="E9">
            <v>30</v>
          </cell>
          <cell r="F9">
            <v>20</v>
          </cell>
          <cell r="G9" t="str">
            <v>Inkrement 4</v>
          </cell>
          <cell r="H9">
            <v>2026</v>
          </cell>
          <cell r="I9">
            <v>1</v>
          </cell>
        </row>
        <row r="10">
          <cell r="B10" t="str">
            <v>Modul 8 - Reklamácie</v>
          </cell>
          <cell r="C10">
            <v>1.17</v>
          </cell>
          <cell r="D10">
            <v>0.99499999999999988</v>
          </cell>
          <cell r="E10">
            <v>30</v>
          </cell>
          <cell r="F10">
            <v>20</v>
          </cell>
          <cell r="G10" t="str">
            <v>Inkrement 4</v>
          </cell>
          <cell r="H10">
            <v>2026</v>
          </cell>
          <cell r="I10">
            <v>1</v>
          </cell>
        </row>
        <row r="11">
          <cell r="B11" t="str">
            <v>Modul 9 - Doplnkové služby</v>
          </cell>
          <cell r="C11">
            <v>1.17</v>
          </cell>
          <cell r="D11">
            <v>0.99499999999999988</v>
          </cell>
          <cell r="E11">
            <v>30</v>
          </cell>
          <cell r="F11">
            <v>20</v>
          </cell>
          <cell r="G11" t="str">
            <v>Inkrement 5</v>
          </cell>
          <cell r="H11">
            <v>2026</v>
          </cell>
          <cell r="I11">
            <v>2</v>
          </cell>
        </row>
        <row r="12">
          <cell r="B12" t="str">
            <v>Modul 10 - Administrácia</v>
          </cell>
          <cell r="C12">
            <v>1.17</v>
          </cell>
          <cell r="D12">
            <v>0.99499999999999988</v>
          </cell>
          <cell r="E12">
            <v>30</v>
          </cell>
          <cell r="F12">
            <v>20</v>
          </cell>
          <cell r="G12" t="str">
            <v>Inkrement 5</v>
          </cell>
          <cell r="H12">
            <v>2026</v>
          </cell>
          <cell r="I12">
            <v>2</v>
          </cell>
        </row>
        <row r="13">
          <cell r="B13" t="str">
            <v>Modul 11 - Reporting</v>
          </cell>
          <cell r="C13">
            <v>1.17</v>
          </cell>
          <cell r="D13">
            <v>0.99499999999999988</v>
          </cell>
          <cell r="E13">
            <v>30</v>
          </cell>
          <cell r="F13">
            <v>20</v>
          </cell>
          <cell r="G13" t="str">
            <v>Inkrement 5</v>
          </cell>
          <cell r="H13">
            <v>2026</v>
          </cell>
          <cell r="I13">
            <v>2</v>
          </cell>
        </row>
        <row r="14">
          <cell r="B14" t="str">
            <v>Modul 12 - Klíring</v>
          </cell>
          <cell r="C14">
            <v>1.17</v>
          </cell>
          <cell r="D14">
            <v>0.99499999999999988</v>
          </cell>
          <cell r="E14">
            <v>24</v>
          </cell>
          <cell r="F14">
            <v>20</v>
          </cell>
          <cell r="G14" t="str">
            <v>Inkrement 3</v>
          </cell>
          <cell r="H14">
            <v>2025</v>
          </cell>
          <cell r="I14">
            <v>1</v>
          </cell>
        </row>
        <row r="15">
          <cell r="B15" t="str">
            <v>Modul 13 - PayGO</v>
          </cell>
          <cell r="C15">
            <v>1.17</v>
          </cell>
          <cell r="D15">
            <v>0.99499999999999988</v>
          </cell>
          <cell r="E15">
            <v>30</v>
          </cell>
          <cell r="F15">
            <v>20</v>
          </cell>
          <cell r="G15" t="str">
            <v>Inkrement 4</v>
          </cell>
          <cell r="H15">
            <v>2026</v>
          </cell>
          <cell r="I15">
            <v>1</v>
          </cell>
        </row>
        <row r="16">
          <cell r="B16" t="str">
            <v>Modul 14 - Bluetooth service</v>
          </cell>
          <cell r="C16">
            <v>1.17</v>
          </cell>
          <cell r="D16">
            <v>0.99499999999999988</v>
          </cell>
          <cell r="E16">
            <v>30</v>
          </cell>
          <cell r="F16">
            <v>20</v>
          </cell>
          <cell r="G16" t="str">
            <v>Inkrement 4</v>
          </cell>
          <cell r="H16">
            <v>2026</v>
          </cell>
          <cell r="I16">
            <v>1</v>
          </cell>
        </row>
        <row r="17">
          <cell r="B17" t="str">
            <v>Modul 15 - Integrácie v doprave</v>
          </cell>
          <cell r="C17">
            <v>1.17</v>
          </cell>
          <cell r="D17">
            <v>0.99499999999999988</v>
          </cell>
          <cell r="E17">
            <v>30</v>
          </cell>
          <cell r="F17">
            <v>20</v>
          </cell>
          <cell r="G17" t="str">
            <v>Inkrement 3</v>
          </cell>
          <cell r="H17">
            <v>2025</v>
          </cell>
          <cell r="I17">
            <v>1</v>
          </cell>
        </row>
        <row r="18">
          <cell r="B18" t="str">
            <v>Modul 16 - Integrácie registrov</v>
          </cell>
          <cell r="C18">
            <v>1.17</v>
          </cell>
          <cell r="D18">
            <v>0.99499999999999988</v>
          </cell>
          <cell r="E18">
            <v>30</v>
          </cell>
          <cell r="F18">
            <v>20</v>
          </cell>
          <cell r="G18" t="str">
            <v>Inkrement 3</v>
          </cell>
          <cell r="H18">
            <v>2025</v>
          </cell>
          <cell r="I18">
            <v>1</v>
          </cell>
        </row>
        <row r="19">
          <cell r="B19" t="str">
            <v>Modul 17 - Smart hodinky</v>
          </cell>
          <cell r="C19">
            <v>1.17</v>
          </cell>
          <cell r="D19">
            <v>0.99499999999999988</v>
          </cell>
          <cell r="E19">
            <v>30</v>
          </cell>
          <cell r="F19">
            <v>20</v>
          </cell>
          <cell r="G19" t="str">
            <v>Inkrement 5</v>
          </cell>
          <cell r="H19">
            <v>2026</v>
          </cell>
          <cell r="I19">
            <v>2</v>
          </cell>
        </row>
        <row r="20">
          <cell r="B20" t="str">
            <v>Modul 18 - Offline sync.</v>
          </cell>
          <cell r="C20">
            <v>1.17</v>
          </cell>
          <cell r="D20">
            <v>0.99499999999999988</v>
          </cell>
          <cell r="E20">
            <v>30</v>
          </cell>
          <cell r="F20">
            <v>20</v>
          </cell>
          <cell r="G20" t="str">
            <v>Inkrement 1</v>
          </cell>
          <cell r="H20">
            <v>2025</v>
          </cell>
          <cell r="I20">
            <v>1</v>
          </cell>
        </row>
        <row r="21">
          <cell r="B21" t="str">
            <v>Modul 19 - Framework</v>
          </cell>
          <cell r="C21">
            <v>1.17</v>
          </cell>
          <cell r="D21">
            <v>0.99499999999999988</v>
          </cell>
          <cell r="E21">
            <v>24</v>
          </cell>
          <cell r="F21">
            <v>20</v>
          </cell>
          <cell r="G21" t="str">
            <v>Inkrement 1</v>
          </cell>
          <cell r="H21">
            <v>2025</v>
          </cell>
          <cell r="I21">
            <v>1</v>
          </cell>
        </row>
        <row r="22">
          <cell r="B22" t="str">
            <v>Modul 20 - Systém</v>
          </cell>
          <cell r="C22">
            <v>1.17</v>
          </cell>
          <cell r="D22">
            <v>0.99499999999999988</v>
          </cell>
          <cell r="E22">
            <v>24</v>
          </cell>
          <cell r="F22">
            <v>20</v>
          </cell>
          <cell r="G22" t="str">
            <v>Inkrement 5</v>
          </cell>
          <cell r="H22">
            <v>2026</v>
          </cell>
          <cell r="I22">
            <v>2</v>
          </cell>
        </row>
        <row r="23">
          <cell r="C23" t="str">
            <v/>
          </cell>
          <cell r="D23" t="str">
            <v/>
          </cell>
          <cell r="E23" t="str">
            <v/>
          </cell>
          <cell r="H23" t="str">
            <v/>
          </cell>
          <cell r="I23" t="str">
            <v/>
          </cell>
        </row>
      </sheetData>
      <sheetData sheetId="9"/>
      <sheetData sheetId="10">
        <row r="2">
          <cell r="A2" t="str">
            <v>Inkrement 1</v>
          </cell>
        </row>
        <row r="3">
          <cell r="A3" t="str">
            <v>Inkrement 2</v>
          </cell>
        </row>
        <row r="4">
          <cell r="A4" t="str">
            <v>Inkrement 3</v>
          </cell>
        </row>
        <row r="5">
          <cell r="A5" t="str">
            <v>Inkrement 4</v>
          </cell>
        </row>
        <row r="6">
          <cell r="A6" t="str">
            <v>Inkrement 5</v>
          </cell>
        </row>
        <row r="7">
          <cell r="A7" t="str">
            <v>Inkrement 6</v>
          </cell>
        </row>
        <row r="8">
          <cell r="A8" t="str">
            <v>Inkrement 7</v>
          </cell>
        </row>
        <row r="9">
          <cell r="A9" t="str">
            <v>Inkrement 8</v>
          </cell>
        </row>
        <row r="10">
          <cell r="A10" t="str">
            <v>Inkrement 9</v>
          </cell>
        </row>
        <row r="11">
          <cell r="A11" t="str">
            <v>Inkrement 10</v>
          </cell>
        </row>
        <row r="12">
          <cell r="A12" t="str">
            <v>Inkrement 11</v>
          </cell>
        </row>
        <row r="13">
          <cell r="A13" t="str">
            <v>Inkrement 12</v>
          </cell>
        </row>
        <row r="14">
          <cell r="A14" t="str">
            <v>Inkrement 13</v>
          </cell>
        </row>
        <row r="15">
          <cell r="A15" t="str">
            <v>Inkrement 14</v>
          </cell>
        </row>
        <row r="16">
          <cell r="A16" t="str">
            <v>Inkrement 15</v>
          </cell>
        </row>
        <row r="17">
          <cell r="A17" t="str">
            <v>Inkrement 16</v>
          </cell>
        </row>
        <row r="18">
          <cell r="A18" t="str">
            <v>Inkrement 17</v>
          </cell>
        </row>
        <row r="19">
          <cell r="A19" t="str">
            <v>Inkrement 18</v>
          </cell>
        </row>
        <row r="20">
          <cell r="A20" t="str">
            <v>Inkrement 19</v>
          </cell>
        </row>
        <row r="21">
          <cell r="A21" t="str">
            <v>Inkrement 20</v>
          </cell>
        </row>
      </sheetData>
      <sheetData sheetId="11"/>
      <sheetData sheetId="12"/>
      <sheetData sheetId="13"/>
      <sheetData sheetId="14"/>
      <sheetData sheetId="15">
        <row r="4">
          <cell r="Q4" t="str">
            <v>IT architekt</v>
          </cell>
        </row>
        <row r="5">
          <cell r="Q5" t="str">
            <v>IT tester</v>
          </cell>
        </row>
        <row r="6">
          <cell r="Q6" t="str">
            <v>IT programátor/vývojár</v>
          </cell>
        </row>
        <row r="7">
          <cell r="Q7" t="str">
            <v>Projektový manažér IT projektu</v>
          </cell>
        </row>
        <row r="8">
          <cell r="Q8" t="str">
            <v>IT analytik</v>
          </cell>
        </row>
        <row r="9">
          <cell r="Q9" t="str">
            <v>Odborník pre IT dohľad/Quality Assurance</v>
          </cell>
        </row>
        <row r="10">
          <cell r="Q10" t="str">
            <v>Špecialista pre bezpečnosť IT</v>
          </cell>
        </row>
        <row r="11">
          <cell r="Q11" t="str">
            <v>Špecialista pre infraštruktúrny/HW špecialista</v>
          </cell>
        </row>
        <row r="12">
          <cell r="Q12" t="str">
            <v>Špecialista pre databázy</v>
          </cell>
        </row>
        <row r="13">
          <cell r="Q13" t="str">
            <v>Školiteľ pre IT systémy</v>
          </cell>
        </row>
        <row r="14">
          <cell r="Q14" t="str">
            <v>IT/IS konzultant (napr. SAP)</v>
          </cell>
        </row>
        <row r="15">
          <cell r="Q15" t="str">
            <v xml:space="preserve">Iné </v>
          </cell>
        </row>
        <row r="16">
          <cell r="Q16" t="str">
            <v>Finančný manažér</v>
          </cell>
        </row>
        <row r="17">
          <cell r="Q17" t="str">
            <v>Administratívny pracovník</v>
          </cell>
        </row>
        <row r="18">
          <cell r="Q18" t="str">
            <v>Projektový manažér</v>
          </cell>
        </row>
        <row r="19">
          <cell r="Q19" t="str">
            <v>Manažér pre publicitu</v>
          </cell>
        </row>
        <row r="20">
          <cell r="Q20" t="str">
            <v>Manažér pre monitoring</v>
          </cell>
        </row>
        <row r="21">
          <cell r="Q21" t="str">
            <v>Špecialista na Verejné obstarávanie</v>
          </cell>
        </row>
        <row r="22">
          <cell r="Q22" t="str">
            <v>Projektová podpora</v>
          </cell>
        </row>
        <row r="23">
          <cell r="Q23" t="str">
            <v>manažér kvality</v>
          </cell>
        </row>
        <row r="24">
          <cell r="Q24" t="str">
            <v>Vecní experti</v>
          </cell>
        </row>
      </sheetData>
      <sheetData sheetId="16"/>
      <sheetData sheetId="17"/>
      <sheetData sheetId="18"/>
      <sheetData sheetId="19"/>
      <sheetData sheetId="20"/>
      <sheetData sheetId="21"/>
      <sheetData sheetId="22"/>
      <sheetData sheetId="23"/>
      <sheetData sheetId="24"/>
      <sheetData sheetId="25"/>
      <sheetData sheetId="26"/>
      <sheetData sheetId="27">
        <row r="2">
          <cell r="A2" t="str">
            <v>Občan (G2C)</v>
          </cell>
        </row>
        <row r="3">
          <cell r="A3" t="str">
            <v>Podnikateľ (G2B)</v>
          </cell>
        </row>
        <row r="4">
          <cell r="A4" t="str">
            <v>Zahraničná osoba (G2A)</v>
          </cell>
        </row>
        <row r="5">
          <cell r="A5" t="str">
            <v>Zamestnanec inštitúcie verejnej správy (G2E)</v>
          </cell>
        </row>
        <row r="6">
          <cell r="A6" t="str">
            <v>Inštitúcia verejnej správy (G2G)</v>
          </cell>
        </row>
        <row r="7">
          <cell r="A7" t="str">
            <v>ISVS verejnej správy (G2IS G)</v>
          </cell>
        </row>
        <row r="8">
          <cell r="A8" t="str">
            <v>ISVS mimo verejnej správy (G2IS B)</v>
          </cell>
        </row>
        <row r="9">
          <cell r="A9" t="str">
            <v>Iné</v>
          </cell>
        </row>
      </sheetData>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VINNE_STANDARDY_ISVS"/>
      <sheetName val="KATALOG_POZIADAVKY"/>
      <sheetName val="FINAL_UCPA_Moduly"/>
      <sheetName val="MODULY"/>
      <sheetName val="TFC_v02"/>
      <sheetName val="ECF_v02"/>
      <sheetName val="UAW_v02"/>
      <sheetName val="INKREMENTY"/>
      <sheetName val="VZOR_OTAZKY_DO_VO"/>
      <sheetName val="VZOR_TESTOVANIE"/>
      <sheetName val="VZOR_POZIADAVKY_PROCESY_EVS"/>
      <sheetName val="Skratky"/>
      <sheetName val="CISELNIK"/>
      <sheetName val="POVINNE_STANDARDY_ISVS1"/>
      <sheetName val="VZOR_OTAZKY_DO_VO1"/>
      <sheetName val="VZOR_POZIADAVKY_PROCESY_EVS1"/>
      <sheetName val="POVINNE STANDARDY_ISVS"/>
      <sheetName val="VZOR_OTAZKY DO VO"/>
      <sheetName val="VZOR_POZIADAVKY PROCESY_EV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Funkcna poziadavka</v>
          </cell>
        </row>
        <row r="3">
          <cell r="A3">
            <v>15</v>
          </cell>
          <cell r="B3" t="str">
            <v>Nefunkcna poziadavka</v>
          </cell>
        </row>
        <row r="4">
          <cell r="A4">
            <v>20</v>
          </cell>
          <cell r="B4" t="str">
            <v>Technicka poziadavka</v>
          </cell>
        </row>
        <row r="5">
          <cell r="A5">
            <v>25</v>
          </cell>
        </row>
        <row r="6">
          <cell r="A6">
            <v>30</v>
          </cell>
        </row>
      </sheetData>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AG548"/>
  <sheetViews>
    <sheetView tabSelected="1" topLeftCell="Q1" zoomScale="70" zoomScaleNormal="70" workbookViewId="0">
      <pane ySplit="2" topLeftCell="A519" activePane="bottomLeft" state="frozen"/>
      <selection activeCell="I3" sqref="I3"/>
      <selection pane="bottomLeft" activeCell="T1" sqref="T1:V1"/>
    </sheetView>
  </sheetViews>
  <sheetFormatPr defaultColWidth="10.375" defaultRowHeight="12.75"/>
  <cols>
    <col min="1" max="1" width="18.125" style="56" customWidth="1"/>
    <col min="2" max="2" width="46.375" style="56" customWidth="1"/>
    <col min="3" max="3" width="58.75" style="2" customWidth="1"/>
    <col min="4" max="4" width="50.125" style="2" customWidth="1"/>
    <col min="5" max="5" width="57.75" style="2" customWidth="1"/>
    <col min="6" max="6" width="27.375" style="2" customWidth="1"/>
    <col min="7" max="7" width="19.25" style="2" customWidth="1"/>
    <col min="8" max="9" width="17" style="2" customWidth="1"/>
    <col min="10" max="10" width="17" style="56" hidden="1" customWidth="1"/>
    <col min="11" max="11" width="17" style="56" customWidth="1"/>
    <col min="12" max="12" width="13.75" style="66" customWidth="1"/>
    <col min="13" max="14" width="13.75" style="56" customWidth="1"/>
    <col min="15" max="15" width="13.75" style="66" customWidth="1"/>
    <col min="16" max="16" width="14.25" style="67" customWidth="1"/>
    <col min="17" max="17" width="27.375" style="2" customWidth="1"/>
    <col min="18" max="18" width="34.25" style="2" customWidth="1"/>
    <col min="19" max="19" width="64.375" style="2" customWidth="1"/>
    <col min="20" max="20" width="34.375" style="2" customWidth="1"/>
    <col min="21" max="21" width="30.375" style="2" customWidth="1"/>
    <col min="22" max="22" width="26.25" style="2" customWidth="1"/>
    <col min="23" max="24" width="44.375" style="2" customWidth="1"/>
    <col min="25" max="26" width="36.25" style="2" customWidth="1"/>
    <col min="27" max="28" width="38" style="2" customWidth="1"/>
    <col min="29" max="29" width="52.75" style="2" customWidth="1"/>
    <col min="30" max="30" width="35.375" style="2" customWidth="1"/>
    <col min="31" max="31" width="30.25" style="2" customWidth="1"/>
    <col min="32" max="16384" width="10.375" style="2"/>
  </cols>
  <sheetData>
    <row r="1" spans="1:33" ht="64.5" customHeight="1">
      <c r="A1" s="68" t="s">
        <v>0</v>
      </c>
      <c r="B1" s="69"/>
      <c r="C1" s="69"/>
      <c r="D1" s="69"/>
      <c r="E1" s="69"/>
      <c r="F1" s="69"/>
      <c r="G1" s="69"/>
      <c r="H1" s="69"/>
      <c r="I1" s="69"/>
      <c r="J1" s="69"/>
      <c r="K1" s="69"/>
      <c r="L1" s="69"/>
      <c r="M1" s="69"/>
      <c r="N1" s="69"/>
      <c r="O1" s="69"/>
      <c r="P1" s="69"/>
      <c r="Q1" s="69"/>
      <c r="R1" s="69"/>
      <c r="S1" s="70"/>
      <c r="T1" s="71" t="s">
        <v>1</v>
      </c>
      <c r="U1" s="72"/>
      <c r="V1" s="73"/>
      <c r="W1" s="74" t="s">
        <v>2</v>
      </c>
      <c r="X1" s="75"/>
      <c r="Y1" s="75"/>
      <c r="Z1" s="75"/>
      <c r="AA1" s="75"/>
      <c r="AB1" s="75"/>
      <c r="AC1" s="76"/>
      <c r="AD1" s="77" t="s">
        <v>3</v>
      </c>
      <c r="AE1" s="78"/>
      <c r="AF1" s="1"/>
    </row>
    <row r="2" spans="1:33" s="10" customFormat="1" ht="51">
      <c r="A2" s="3" t="s">
        <v>4</v>
      </c>
      <c r="B2" s="3" t="s">
        <v>5</v>
      </c>
      <c r="C2" s="3" t="s">
        <v>6</v>
      </c>
      <c r="D2" s="3" t="s">
        <v>7</v>
      </c>
      <c r="E2" s="3" t="s">
        <v>8</v>
      </c>
      <c r="F2" s="3" t="s">
        <v>9</v>
      </c>
      <c r="G2" s="3" t="s">
        <v>10</v>
      </c>
      <c r="H2" s="4" t="s">
        <v>11</v>
      </c>
      <c r="I2" s="4" t="s">
        <v>12</v>
      </c>
      <c r="J2" s="4" t="s">
        <v>13</v>
      </c>
      <c r="K2" s="4" t="s">
        <v>14</v>
      </c>
      <c r="L2" s="4" t="s">
        <v>15</v>
      </c>
      <c r="M2" s="4" t="s">
        <v>16</v>
      </c>
      <c r="N2" s="4" t="s">
        <v>17</v>
      </c>
      <c r="O2" s="4" t="s">
        <v>18</v>
      </c>
      <c r="P2" s="4" t="s">
        <v>19</v>
      </c>
      <c r="Q2" s="3" t="s">
        <v>20</v>
      </c>
      <c r="R2" s="3" t="s">
        <v>21</v>
      </c>
      <c r="S2" s="3" t="s">
        <v>22</v>
      </c>
      <c r="T2" s="5" t="s">
        <v>1647</v>
      </c>
      <c r="U2" s="5" t="s">
        <v>23</v>
      </c>
      <c r="V2" s="6" t="s">
        <v>1646</v>
      </c>
      <c r="W2" s="7" t="s">
        <v>24</v>
      </c>
      <c r="X2" s="7" t="s">
        <v>25</v>
      </c>
      <c r="Y2" s="7" t="s">
        <v>26</v>
      </c>
      <c r="Z2" s="7" t="s">
        <v>27</v>
      </c>
      <c r="AA2" s="7" t="s">
        <v>28</v>
      </c>
      <c r="AB2" s="7" t="s">
        <v>29</v>
      </c>
      <c r="AC2" s="7" t="s">
        <v>30</v>
      </c>
      <c r="AD2" s="8" t="s">
        <v>31</v>
      </c>
      <c r="AE2" s="9" t="s">
        <v>32</v>
      </c>
    </row>
    <row r="3" spans="1:33" s="26" customFormat="1" ht="29.25">
      <c r="A3" s="11" t="s">
        <v>33</v>
      </c>
      <c r="B3" s="12" t="s">
        <v>34</v>
      </c>
      <c r="C3" s="13" t="s">
        <v>35</v>
      </c>
      <c r="D3" s="13" t="s">
        <v>36</v>
      </c>
      <c r="E3" s="13" t="s">
        <v>37</v>
      </c>
      <c r="F3" s="14" t="s">
        <v>38</v>
      </c>
      <c r="G3" s="14" t="s">
        <v>39</v>
      </c>
      <c r="H3" s="15">
        <v>2</v>
      </c>
      <c r="I3" s="15">
        <v>10</v>
      </c>
      <c r="J3" s="16">
        <f t="shared" ref="J3:J66" si="0">IF(ISNUMBER(H3),H3,)</f>
        <v>2</v>
      </c>
      <c r="K3" s="17">
        <f>H3*I3</f>
        <v>20</v>
      </c>
      <c r="L3" s="18">
        <f>IFERROR(IF(B3="funkcna poziadavka",VLOOKUP(G3,[1]MODULY_CBA!$B$3:$E$23,4,0)*H3/SUMIFS($H$3:$H$332,$G$3:$G$332,G3,$B$3:$B$332,B3),),)</f>
        <v>6</v>
      </c>
      <c r="M3" s="17">
        <f>IFERROR(IF(B3="Funkcna poziadavka",VLOOKUP(G3,[1]MODULY_CBA!$B$3:$E$23,3,0),),)</f>
        <v>0.99499999999999988</v>
      </c>
      <c r="N3" s="17">
        <f>IFERROR(IF(B3="funkcna poziadavka",VLOOKUP(G3,[1]MODULY_CBA!$B$3:$E$23,2,0),),)</f>
        <v>1.17</v>
      </c>
      <c r="O3" s="18">
        <f>(I3+L3)*M3*N3*H3</f>
        <v>37.252799999999993</v>
      </c>
      <c r="P3" s="19">
        <f>IFERROR(O3*VLOOKUP(G3,[1]MODULY_CBA!$B$3:$F$23,5,0),)</f>
        <v>745.05599999999981</v>
      </c>
      <c r="Q3" s="20" t="str">
        <f>IFERROR(VLOOKUP(G3,[1]MODULY_CBA!$B$3:$I$23,6,0),"")</f>
        <v>Inkrement 5</v>
      </c>
      <c r="R3" s="21"/>
      <c r="S3" s="21"/>
      <c r="T3" s="21"/>
      <c r="U3" s="21"/>
      <c r="V3" s="22"/>
      <c r="W3" s="23"/>
      <c r="X3" s="23"/>
      <c r="Y3" s="21"/>
      <c r="Z3" s="21"/>
      <c r="AA3" s="21"/>
      <c r="AB3" s="21"/>
      <c r="AC3" s="21"/>
      <c r="AD3" s="21"/>
      <c r="AE3" s="21"/>
      <c r="AF3" s="24"/>
      <c r="AG3" s="25"/>
    </row>
    <row r="4" spans="1:33" s="26" customFormat="1" ht="43.5">
      <c r="A4" s="11" t="s">
        <v>40</v>
      </c>
      <c r="B4" s="12" t="s">
        <v>34</v>
      </c>
      <c r="C4" s="13" t="s">
        <v>35</v>
      </c>
      <c r="D4" s="13" t="s">
        <v>41</v>
      </c>
      <c r="E4" s="13" t="s">
        <v>42</v>
      </c>
      <c r="F4" s="14" t="s">
        <v>38</v>
      </c>
      <c r="G4" s="14" t="s">
        <v>39</v>
      </c>
      <c r="H4" s="15">
        <v>2</v>
      </c>
      <c r="I4" s="15">
        <v>10</v>
      </c>
      <c r="J4" s="16">
        <f t="shared" si="0"/>
        <v>2</v>
      </c>
      <c r="K4" s="17">
        <f t="shared" ref="K4:K67" si="1">H4*I4</f>
        <v>20</v>
      </c>
      <c r="L4" s="18">
        <f>IFERROR(IF(B4="funkcna poziadavka",VLOOKUP(G4,[1]MODULY_CBA!$B$3:$E$23,4,0)*H4/SUMIFS($H$3:$H$332,$G$3:$G$332,G4,$B$3:$B$332,B4),),)</f>
        <v>6</v>
      </c>
      <c r="M4" s="17">
        <f>IFERROR(IF(B4="Funkcna poziadavka",VLOOKUP(G4,[1]MODULY_CBA!$B$3:$E$23,3,0),),)</f>
        <v>0.99499999999999988</v>
      </c>
      <c r="N4" s="17">
        <f>IFERROR(IF(B4="funkcna poziadavka",VLOOKUP(G4,[1]MODULY_CBA!$B$3:$E$23,2,0),),)</f>
        <v>1.17</v>
      </c>
      <c r="O4" s="18">
        <f t="shared" ref="O4:O11" si="2">(I4+L4)*M4*N4*H4</f>
        <v>37.252799999999993</v>
      </c>
      <c r="P4" s="19">
        <f>IFERROR(O4*VLOOKUP(G4,[1]MODULY_CBA!$B$3:$F$23,5,0),)</f>
        <v>745.05599999999981</v>
      </c>
      <c r="Q4" s="20" t="str">
        <f>IFERROR(VLOOKUP(G4,[1]MODULY_CBA!$B$3:$I$23,6,0),"")</f>
        <v>Inkrement 5</v>
      </c>
      <c r="R4" s="21"/>
      <c r="S4" s="21"/>
      <c r="T4" s="21"/>
      <c r="U4" s="21"/>
      <c r="V4" s="22"/>
      <c r="W4" s="23"/>
      <c r="X4" s="23"/>
      <c r="Y4" s="21"/>
      <c r="Z4" s="21"/>
      <c r="AA4" s="21"/>
      <c r="AB4" s="21"/>
      <c r="AC4" s="21"/>
      <c r="AD4" s="21"/>
      <c r="AE4" s="21"/>
      <c r="AF4" s="24"/>
      <c r="AG4" s="25"/>
    </row>
    <row r="5" spans="1:33" s="26" customFormat="1" ht="29.25">
      <c r="A5" s="11" t="s">
        <v>43</v>
      </c>
      <c r="B5" s="12" t="s">
        <v>34</v>
      </c>
      <c r="C5" s="13" t="s">
        <v>35</v>
      </c>
      <c r="D5" s="13" t="s">
        <v>44</v>
      </c>
      <c r="E5" s="13" t="s">
        <v>45</v>
      </c>
      <c r="F5" s="14" t="s">
        <v>38</v>
      </c>
      <c r="G5" s="14" t="s">
        <v>39</v>
      </c>
      <c r="H5" s="15">
        <v>2</v>
      </c>
      <c r="I5" s="15">
        <v>10</v>
      </c>
      <c r="J5" s="16">
        <f t="shared" si="0"/>
        <v>2</v>
      </c>
      <c r="K5" s="17">
        <f t="shared" si="1"/>
        <v>20</v>
      </c>
      <c r="L5" s="18">
        <f>IFERROR(IF(B5="funkcna poziadavka",VLOOKUP(G5,[1]MODULY_CBA!$B$3:$E$23,4,0)*H5/SUMIFS($H$3:$H$332,$G$3:$G$332,G5,$B$3:$B$332,B5),),)</f>
        <v>6</v>
      </c>
      <c r="M5" s="17">
        <f>IFERROR(IF(B5="Funkcna poziadavka",VLOOKUP(G5,[1]MODULY_CBA!$B$3:$E$23,3,0),),)</f>
        <v>0.99499999999999988</v>
      </c>
      <c r="N5" s="17">
        <f>IFERROR(IF(B5="funkcna poziadavka",VLOOKUP(G5,[1]MODULY_CBA!$B$3:$E$23,2,0),),)</f>
        <v>1.17</v>
      </c>
      <c r="O5" s="18">
        <f t="shared" si="2"/>
        <v>37.252799999999993</v>
      </c>
      <c r="P5" s="19">
        <f>IFERROR(O5*VLOOKUP(G5,[1]MODULY_CBA!$B$3:$F$23,5,0),)</f>
        <v>745.05599999999981</v>
      </c>
      <c r="Q5" s="20" t="str">
        <f>IFERROR(VLOOKUP(G5,[1]MODULY_CBA!$B$3:$I$23,6,0),"")</f>
        <v>Inkrement 5</v>
      </c>
      <c r="R5" s="21"/>
      <c r="S5" s="21"/>
      <c r="T5" s="21"/>
      <c r="U5" s="21"/>
      <c r="V5" s="22"/>
      <c r="W5" s="23"/>
      <c r="X5" s="23"/>
      <c r="Y5" s="21"/>
      <c r="Z5" s="21"/>
      <c r="AA5" s="21"/>
      <c r="AB5" s="21"/>
      <c r="AC5" s="21"/>
      <c r="AD5" s="21"/>
      <c r="AE5" s="21"/>
      <c r="AF5" s="24"/>
      <c r="AG5" s="25"/>
    </row>
    <row r="6" spans="1:33" s="26" customFormat="1" ht="43.5">
      <c r="A6" s="11" t="s">
        <v>46</v>
      </c>
      <c r="B6" s="12" t="s">
        <v>34</v>
      </c>
      <c r="C6" s="13" t="s">
        <v>47</v>
      </c>
      <c r="D6" s="13" t="s">
        <v>48</v>
      </c>
      <c r="E6" s="13" t="s">
        <v>49</v>
      </c>
      <c r="F6" s="14" t="s">
        <v>38</v>
      </c>
      <c r="G6" s="14" t="s">
        <v>39</v>
      </c>
      <c r="H6" s="15">
        <v>2</v>
      </c>
      <c r="I6" s="15">
        <v>10</v>
      </c>
      <c r="J6" s="16">
        <f t="shared" si="0"/>
        <v>2</v>
      </c>
      <c r="K6" s="17">
        <f t="shared" si="1"/>
        <v>20</v>
      </c>
      <c r="L6" s="18">
        <f>IFERROR(IF(B6="funkcna poziadavka",VLOOKUP(G6,[1]MODULY_CBA!$B$3:$E$23,4,0)*H6/SUMIFS($H$3:$H$332,$G$3:$G$332,G6,$B$3:$B$332,B6),),)</f>
        <v>6</v>
      </c>
      <c r="M6" s="17">
        <f>IFERROR(IF(B6="Funkcna poziadavka",VLOOKUP(G6,[1]MODULY_CBA!$B$3:$E$23,3,0),),)</f>
        <v>0.99499999999999988</v>
      </c>
      <c r="N6" s="17">
        <f>IFERROR(IF(B6="funkcna poziadavka",VLOOKUP(G6,[1]MODULY_CBA!$B$3:$E$23,2,0),),)</f>
        <v>1.17</v>
      </c>
      <c r="O6" s="18">
        <f t="shared" si="2"/>
        <v>37.252799999999993</v>
      </c>
      <c r="P6" s="19">
        <f>IFERROR(O6*VLOOKUP(G6,[1]MODULY_CBA!$B$3:$F$23,5,0),)</f>
        <v>745.05599999999981</v>
      </c>
      <c r="Q6" s="20" t="str">
        <f>IFERROR(VLOOKUP(G6,[1]MODULY_CBA!$B$3:$I$23,6,0),"")</f>
        <v>Inkrement 5</v>
      </c>
      <c r="R6" s="21"/>
      <c r="S6" s="21"/>
      <c r="T6" s="21"/>
      <c r="U6" s="21"/>
      <c r="V6" s="22"/>
      <c r="W6" s="23"/>
      <c r="X6" s="23"/>
      <c r="Y6" s="21"/>
      <c r="Z6" s="21"/>
      <c r="AA6" s="21"/>
      <c r="AB6" s="21"/>
      <c r="AC6" s="21"/>
      <c r="AD6" s="21"/>
      <c r="AE6" s="21"/>
      <c r="AF6" s="24"/>
      <c r="AG6" s="25"/>
    </row>
    <row r="7" spans="1:33" s="26" customFormat="1" ht="29.25">
      <c r="A7" s="11" t="s">
        <v>50</v>
      </c>
      <c r="B7" s="27" t="s">
        <v>34</v>
      </c>
      <c r="C7" s="28" t="s">
        <v>51</v>
      </c>
      <c r="D7" s="28" t="s">
        <v>52</v>
      </c>
      <c r="E7" s="28" t="s">
        <v>53</v>
      </c>
      <c r="F7" s="14" t="s">
        <v>38</v>
      </c>
      <c r="G7" s="14" t="s">
        <v>39</v>
      </c>
      <c r="H7" s="15">
        <v>2</v>
      </c>
      <c r="I7" s="15">
        <v>10</v>
      </c>
      <c r="J7" s="16">
        <f t="shared" si="0"/>
        <v>2</v>
      </c>
      <c r="K7" s="17">
        <f t="shared" si="1"/>
        <v>20</v>
      </c>
      <c r="L7" s="18">
        <f>IFERROR(IF(B7="funkcna poziadavka",VLOOKUP(G7,[1]MODULY_CBA!$B$3:$E$23,4,0)*H7/SUMIFS($H$3:$H$332,$G$3:$G$332,G7,$B$3:$B$332,B7),),)</f>
        <v>6</v>
      </c>
      <c r="M7" s="17">
        <f>IFERROR(IF(B7="Funkcna poziadavka",VLOOKUP(G7,[1]MODULY_CBA!$B$3:$E$23,3,0),),)</f>
        <v>0.99499999999999988</v>
      </c>
      <c r="N7" s="17">
        <f>IFERROR(IF(B7="funkcna poziadavka",VLOOKUP(G7,[1]MODULY_CBA!$B$3:$E$23,2,0),),)</f>
        <v>1.17</v>
      </c>
      <c r="O7" s="18">
        <f t="shared" si="2"/>
        <v>37.252799999999993</v>
      </c>
      <c r="P7" s="19">
        <f>IFERROR(O7*VLOOKUP(G7,[1]MODULY_CBA!$B$3:$F$23,5,0),)</f>
        <v>745.05599999999981</v>
      </c>
      <c r="Q7" s="20" t="str">
        <f>IFERROR(VLOOKUP(G7,[1]MODULY_CBA!$B$3:$I$23,6,0),"")</f>
        <v>Inkrement 5</v>
      </c>
      <c r="R7" s="21"/>
      <c r="S7" s="21"/>
      <c r="T7" s="21"/>
      <c r="U7" s="21"/>
      <c r="V7" s="22"/>
      <c r="W7" s="23"/>
      <c r="X7" s="23"/>
      <c r="Y7" s="21"/>
      <c r="Z7" s="21"/>
      <c r="AA7" s="21"/>
      <c r="AB7" s="21"/>
      <c r="AC7" s="21"/>
      <c r="AD7" s="21"/>
      <c r="AE7" s="21"/>
      <c r="AF7" s="24"/>
      <c r="AG7" s="25"/>
    </row>
    <row r="8" spans="1:33" s="26" customFormat="1" ht="29.25">
      <c r="A8" s="11" t="s">
        <v>54</v>
      </c>
      <c r="B8" s="12" t="s">
        <v>34</v>
      </c>
      <c r="C8" s="13" t="s">
        <v>55</v>
      </c>
      <c r="D8" s="13" t="s">
        <v>56</v>
      </c>
      <c r="E8" s="13" t="s">
        <v>57</v>
      </c>
      <c r="F8" s="14" t="s">
        <v>38</v>
      </c>
      <c r="G8" s="14" t="s">
        <v>58</v>
      </c>
      <c r="H8" s="15">
        <v>2</v>
      </c>
      <c r="I8" s="15">
        <v>10</v>
      </c>
      <c r="J8" s="16">
        <f t="shared" si="0"/>
        <v>2</v>
      </c>
      <c r="K8" s="17">
        <f t="shared" si="1"/>
        <v>20</v>
      </c>
      <c r="L8" s="18">
        <f>IFERROR(IF(B8="funkcna poziadavka",VLOOKUP(G8,[1]MODULY_CBA!$B$3:$E$23,4,0)*H8/SUMIFS($H$3:$H$332,$G$3:$G$332,G8,$B$3:$B$332,B8),),)</f>
        <v>7.5</v>
      </c>
      <c r="M8" s="17">
        <f>IFERROR(IF(B8="Funkcna poziadavka",VLOOKUP(G8,[1]MODULY_CBA!$B$3:$E$23,3,0),),)</f>
        <v>0.99499999999999988</v>
      </c>
      <c r="N8" s="17">
        <f>IFERROR(IF(B8="funkcna poziadavka",VLOOKUP(G8,[1]MODULY_CBA!$B$3:$E$23,2,0),),)</f>
        <v>1.17</v>
      </c>
      <c r="O8" s="18">
        <f t="shared" si="2"/>
        <v>40.745249999999992</v>
      </c>
      <c r="P8" s="19">
        <f>IFERROR(O8*VLOOKUP(G8,[1]MODULY_CBA!$B$3:$F$23,5,0),)</f>
        <v>814.90499999999986</v>
      </c>
      <c r="Q8" s="20" t="str">
        <f>IFERROR(VLOOKUP(G8,[1]MODULY_CBA!$B$3:$I$23,6,0),"")</f>
        <v>Inkrement 4</v>
      </c>
      <c r="R8" s="21"/>
      <c r="S8" s="21"/>
      <c r="T8" s="21"/>
      <c r="U8" s="21"/>
      <c r="V8" s="22"/>
      <c r="W8" s="23"/>
      <c r="X8" s="23"/>
      <c r="Y8" s="21"/>
      <c r="Z8" s="21"/>
      <c r="AA8" s="21"/>
      <c r="AB8" s="21"/>
      <c r="AC8" s="21"/>
      <c r="AD8" s="21"/>
      <c r="AE8" s="21"/>
      <c r="AF8" s="24"/>
      <c r="AG8" s="25"/>
    </row>
    <row r="9" spans="1:33" s="26" customFormat="1" ht="43.5">
      <c r="A9" s="11" t="s">
        <v>59</v>
      </c>
      <c r="B9" s="12" t="s">
        <v>34</v>
      </c>
      <c r="C9" s="13" t="s">
        <v>55</v>
      </c>
      <c r="D9" s="13" t="s">
        <v>60</v>
      </c>
      <c r="E9" s="13" t="s">
        <v>61</v>
      </c>
      <c r="F9" s="14" t="s">
        <v>38</v>
      </c>
      <c r="G9" s="14" t="s">
        <v>58</v>
      </c>
      <c r="H9" s="15">
        <v>2</v>
      </c>
      <c r="I9" s="15">
        <v>10</v>
      </c>
      <c r="J9" s="16">
        <f t="shared" si="0"/>
        <v>2</v>
      </c>
      <c r="K9" s="17">
        <f t="shared" si="1"/>
        <v>20</v>
      </c>
      <c r="L9" s="18">
        <f>IFERROR(IF(B9="funkcna poziadavka",VLOOKUP(G9,[1]MODULY_CBA!$B$3:$E$23,4,0)*H9/SUMIFS($H$3:$H$332,$G$3:$G$332,G9,$B$3:$B$332,B9),),)</f>
        <v>7.5</v>
      </c>
      <c r="M9" s="17">
        <f>IFERROR(IF(B9="Funkcna poziadavka",VLOOKUP(G9,[1]MODULY_CBA!$B$3:$E$23,3,0),),)</f>
        <v>0.99499999999999988</v>
      </c>
      <c r="N9" s="17">
        <f>IFERROR(IF(B9="funkcna poziadavka",VLOOKUP(G9,[1]MODULY_CBA!$B$3:$E$23,2,0),),)</f>
        <v>1.17</v>
      </c>
      <c r="O9" s="18">
        <f t="shared" si="2"/>
        <v>40.745249999999992</v>
      </c>
      <c r="P9" s="19">
        <f>IFERROR(O9*VLOOKUP(G9,[1]MODULY_CBA!$B$3:$F$23,5,0),)</f>
        <v>814.90499999999986</v>
      </c>
      <c r="Q9" s="20" t="str">
        <f>IFERROR(VLOOKUP(G9,[1]MODULY_CBA!$B$3:$I$23,6,0),"")</f>
        <v>Inkrement 4</v>
      </c>
      <c r="R9" s="21"/>
      <c r="S9" s="21"/>
      <c r="T9" s="21"/>
      <c r="U9" s="21"/>
      <c r="V9" s="22"/>
      <c r="W9" s="23"/>
      <c r="X9" s="23"/>
      <c r="Y9" s="21"/>
      <c r="Z9" s="21"/>
      <c r="AA9" s="21"/>
      <c r="AB9" s="21"/>
      <c r="AC9" s="21"/>
      <c r="AD9" s="21"/>
      <c r="AE9" s="21"/>
      <c r="AF9" s="24"/>
      <c r="AG9" s="25"/>
    </row>
    <row r="10" spans="1:33" s="26" customFormat="1" ht="29.25">
      <c r="A10" s="11" t="s">
        <v>62</v>
      </c>
      <c r="B10" s="12" t="s">
        <v>34</v>
      </c>
      <c r="C10" s="13" t="s">
        <v>55</v>
      </c>
      <c r="D10" s="13" t="s">
        <v>63</v>
      </c>
      <c r="E10" s="13" t="s">
        <v>64</v>
      </c>
      <c r="F10" s="14" t="s">
        <v>38</v>
      </c>
      <c r="G10" s="14" t="s">
        <v>58</v>
      </c>
      <c r="H10" s="15">
        <v>2</v>
      </c>
      <c r="I10" s="15">
        <v>10</v>
      </c>
      <c r="J10" s="16">
        <f t="shared" si="0"/>
        <v>2</v>
      </c>
      <c r="K10" s="17">
        <f t="shared" si="1"/>
        <v>20</v>
      </c>
      <c r="L10" s="18">
        <f>IFERROR(IF(B10="funkcna poziadavka",VLOOKUP(G10,[1]MODULY_CBA!$B$3:$E$23,4,0)*H10/SUMIFS($H$3:$H$332,$G$3:$G$332,G10,$B$3:$B$332,B10),),)</f>
        <v>7.5</v>
      </c>
      <c r="M10" s="17">
        <f>IFERROR(IF(B10="Funkcna poziadavka",VLOOKUP(G10,[1]MODULY_CBA!$B$3:$E$23,3,0),),)</f>
        <v>0.99499999999999988</v>
      </c>
      <c r="N10" s="17">
        <f>IFERROR(IF(B10="funkcna poziadavka",VLOOKUP(G10,[1]MODULY_CBA!$B$3:$E$23,2,0),),)</f>
        <v>1.17</v>
      </c>
      <c r="O10" s="18">
        <f t="shared" si="2"/>
        <v>40.745249999999992</v>
      </c>
      <c r="P10" s="19">
        <f>IFERROR(O10*VLOOKUP(G10,[1]MODULY_CBA!$B$3:$F$23,5,0),)</f>
        <v>814.90499999999986</v>
      </c>
      <c r="Q10" s="20" t="str">
        <f>IFERROR(VLOOKUP(G10,[1]MODULY_CBA!$B$3:$I$23,6,0),"")</f>
        <v>Inkrement 4</v>
      </c>
      <c r="R10" s="21"/>
      <c r="S10" s="21"/>
      <c r="T10" s="21"/>
      <c r="U10" s="21"/>
      <c r="V10" s="22"/>
      <c r="W10" s="23"/>
      <c r="X10" s="23"/>
      <c r="Y10" s="21"/>
      <c r="Z10" s="21"/>
      <c r="AA10" s="21"/>
      <c r="AB10" s="21"/>
      <c r="AC10" s="21"/>
      <c r="AD10" s="21"/>
      <c r="AE10" s="21"/>
      <c r="AF10" s="24"/>
      <c r="AG10" s="25"/>
    </row>
    <row r="11" spans="1:33" s="26" customFormat="1" ht="29.25">
      <c r="A11" s="11" t="s">
        <v>65</v>
      </c>
      <c r="B11" s="12" t="s">
        <v>34</v>
      </c>
      <c r="C11" s="13" t="s">
        <v>55</v>
      </c>
      <c r="D11" s="13" t="s">
        <v>66</v>
      </c>
      <c r="E11" s="13" t="s">
        <v>67</v>
      </c>
      <c r="F11" s="14" t="s">
        <v>38</v>
      </c>
      <c r="G11" s="14" t="s">
        <v>58</v>
      </c>
      <c r="H11" s="15">
        <v>2</v>
      </c>
      <c r="I11" s="15">
        <v>10</v>
      </c>
      <c r="J11" s="16">
        <f t="shared" si="0"/>
        <v>2</v>
      </c>
      <c r="K11" s="17">
        <f t="shared" si="1"/>
        <v>20</v>
      </c>
      <c r="L11" s="18">
        <f>IFERROR(IF(B11="funkcna poziadavka",VLOOKUP(G11,[1]MODULY_CBA!$B$3:$E$23,4,0)*H11/SUMIFS($H$3:$H$332,$G$3:$G$332,G11,$B$3:$B$332,B11),),)</f>
        <v>7.5</v>
      </c>
      <c r="M11" s="17">
        <f>IFERROR(IF(B11="Funkcna poziadavka",VLOOKUP(G11,[1]MODULY_CBA!$B$3:$E$23,3,0),),)</f>
        <v>0.99499999999999988</v>
      </c>
      <c r="N11" s="17">
        <f>IFERROR(IF(B11="funkcna poziadavka",VLOOKUP(G11,[1]MODULY_CBA!$B$3:$E$23,2,0),),)</f>
        <v>1.17</v>
      </c>
      <c r="O11" s="18">
        <f t="shared" si="2"/>
        <v>40.745249999999992</v>
      </c>
      <c r="P11" s="19">
        <f>IFERROR(O11*VLOOKUP(G11,[1]MODULY_CBA!$B$3:$F$23,5,0),)</f>
        <v>814.90499999999986</v>
      </c>
      <c r="Q11" s="20" t="str">
        <f>IFERROR(VLOOKUP(G11,[1]MODULY_CBA!$B$3:$I$23,6,0),"")</f>
        <v>Inkrement 4</v>
      </c>
      <c r="R11" s="21"/>
      <c r="S11" s="21"/>
      <c r="T11" s="21"/>
      <c r="U11" s="21"/>
      <c r="V11" s="22"/>
      <c r="W11" s="23"/>
      <c r="X11" s="23"/>
      <c r="Y11" s="21"/>
      <c r="Z11" s="21"/>
      <c r="AA11" s="21"/>
      <c r="AB11" s="21"/>
      <c r="AC11" s="21"/>
      <c r="AD11" s="21"/>
      <c r="AE11" s="21"/>
      <c r="AF11" s="29"/>
      <c r="AG11" s="30"/>
    </row>
    <row r="12" spans="1:33" ht="43.5">
      <c r="A12" s="11" t="s">
        <v>68</v>
      </c>
      <c r="B12" s="12" t="s">
        <v>34</v>
      </c>
      <c r="C12" s="13" t="s">
        <v>35</v>
      </c>
      <c r="D12" s="13" t="s">
        <v>41</v>
      </c>
      <c r="E12" s="13" t="s">
        <v>42</v>
      </c>
      <c r="F12" s="14" t="s">
        <v>38</v>
      </c>
      <c r="G12" s="14" t="s">
        <v>69</v>
      </c>
      <c r="H12" s="15">
        <v>2</v>
      </c>
      <c r="I12" s="15">
        <v>10</v>
      </c>
      <c r="J12" s="16">
        <f t="shared" si="0"/>
        <v>2</v>
      </c>
      <c r="K12" s="16">
        <f t="shared" si="1"/>
        <v>20</v>
      </c>
      <c r="L12" s="18">
        <f>IFERROR(IF(B12="funkcna poziadavka",VLOOKUP(G12,[1]MODULY_CBA!$B$3:$E$23,4,0)*H12/SUMIFS($H$3:$H$332,$G$3:$G$332,G12,$B$3:$B$332,B12),),)</f>
        <v>4.2857142857142856</v>
      </c>
      <c r="M12" s="16">
        <f>IFERROR(IF(B12="Funkcna poziadavka",VLOOKUP(G12,[1]MODULY_CBA!$B$3:$E$23,3,0),),)</f>
        <v>0.99499999999999988</v>
      </c>
      <c r="N12" s="16">
        <f>IFERROR(IF(B12="funkcna poziadavka",VLOOKUP(G12,[1]MODULY_CBA!$B$3:$E$23,2,0),),)</f>
        <v>1.17</v>
      </c>
      <c r="O12" s="31">
        <f t="shared" ref="O12:O75" si="3">(K12+L12)*M12*N12</f>
        <v>28.272214285714281</v>
      </c>
      <c r="P12" s="32">
        <f>IFERROR(O12*VLOOKUP(G12,[1]MODULY_CBA!$B$3:$F$23,5,0),)</f>
        <v>565.44428571428557</v>
      </c>
      <c r="Q12" s="20" t="str">
        <f>IFERROR(VLOOKUP(G12,[1]MODULY_CBA!$B$3:$I$23,6,0),"")</f>
        <v>Inkrement 5</v>
      </c>
      <c r="R12" s="33"/>
      <c r="S12" s="33"/>
      <c r="T12" s="33"/>
      <c r="U12" s="33"/>
      <c r="V12" s="33"/>
      <c r="W12" s="33"/>
      <c r="X12" s="33"/>
      <c r="Y12" s="33"/>
      <c r="Z12" s="33"/>
      <c r="AA12" s="33"/>
      <c r="AB12" s="33"/>
      <c r="AC12" s="33"/>
      <c r="AD12" s="33"/>
      <c r="AE12" s="33"/>
      <c r="AF12" s="34"/>
      <c r="AG12" s="33"/>
    </row>
    <row r="13" spans="1:33" ht="29.25">
      <c r="A13" s="11" t="s">
        <v>70</v>
      </c>
      <c r="B13" s="12" t="s">
        <v>34</v>
      </c>
      <c r="C13" s="13" t="s">
        <v>71</v>
      </c>
      <c r="D13" s="13" t="s">
        <v>72</v>
      </c>
      <c r="E13" s="13" t="s">
        <v>73</v>
      </c>
      <c r="F13" s="14" t="s">
        <v>38</v>
      </c>
      <c r="G13" s="14" t="s">
        <v>69</v>
      </c>
      <c r="H13" s="15">
        <v>2</v>
      </c>
      <c r="I13" s="15">
        <v>10</v>
      </c>
      <c r="J13" s="16">
        <f t="shared" si="0"/>
        <v>2</v>
      </c>
      <c r="K13" s="16">
        <f t="shared" si="1"/>
        <v>20</v>
      </c>
      <c r="L13" s="18">
        <f>IFERROR(IF(B13="funkcna poziadavka",VLOOKUP(G13,[1]MODULY_CBA!$B$3:$E$23,4,0)*H13/SUMIFS($H$3:$H$332,$G$3:$G$332,G13,$B$3:$B$332,B13),),)</f>
        <v>4.2857142857142856</v>
      </c>
      <c r="M13" s="16">
        <f>IFERROR(IF(B13="Funkcna poziadavka",VLOOKUP(G13,[1]MODULY_CBA!$B$3:$E$23,3,0),),)</f>
        <v>0.99499999999999988</v>
      </c>
      <c r="N13" s="16">
        <f>IFERROR(IF(B13="funkcna poziadavka",VLOOKUP(G13,[1]MODULY_CBA!$B$3:$E$23,2,0),),)</f>
        <v>1.17</v>
      </c>
      <c r="O13" s="31">
        <f t="shared" si="3"/>
        <v>28.272214285714281</v>
      </c>
      <c r="P13" s="32">
        <f>IFERROR(O13*VLOOKUP(G13,[1]MODULY_CBA!$B$3:$F$23,5,0),)</f>
        <v>565.44428571428557</v>
      </c>
      <c r="Q13" s="20" t="str">
        <f>IFERROR(VLOOKUP(G13,[1]MODULY_CBA!$B$3:$I$23,6,0),"")</f>
        <v>Inkrement 5</v>
      </c>
      <c r="R13" s="33"/>
      <c r="S13" s="33"/>
      <c r="T13" s="33"/>
      <c r="U13" s="33"/>
      <c r="V13" s="33"/>
      <c r="W13" s="33"/>
      <c r="X13" s="33"/>
      <c r="Y13" s="33"/>
      <c r="Z13" s="33"/>
      <c r="AA13" s="33"/>
      <c r="AB13" s="33"/>
      <c r="AC13" s="33"/>
      <c r="AD13" s="33"/>
      <c r="AE13" s="33"/>
      <c r="AF13" s="34"/>
      <c r="AG13" s="33"/>
    </row>
    <row r="14" spans="1:33" ht="29.25">
      <c r="A14" s="11" t="s">
        <v>74</v>
      </c>
      <c r="B14" s="12" t="s">
        <v>34</v>
      </c>
      <c r="C14" s="13" t="s">
        <v>71</v>
      </c>
      <c r="D14" s="13" t="s">
        <v>75</v>
      </c>
      <c r="E14" s="13" t="s">
        <v>76</v>
      </c>
      <c r="F14" s="14" t="s">
        <v>38</v>
      </c>
      <c r="G14" s="14" t="s">
        <v>69</v>
      </c>
      <c r="H14" s="15">
        <v>2</v>
      </c>
      <c r="I14" s="15">
        <v>10</v>
      </c>
      <c r="J14" s="16">
        <f t="shared" si="0"/>
        <v>2</v>
      </c>
      <c r="K14" s="16">
        <f t="shared" si="1"/>
        <v>20</v>
      </c>
      <c r="L14" s="18">
        <f>IFERROR(IF(B14="funkcna poziadavka",VLOOKUP(G14,[1]MODULY_CBA!$B$3:$E$23,4,0)*H14/SUMIFS($H$3:$H$332,$G$3:$G$332,G14,$B$3:$B$332,B14),),)</f>
        <v>4.2857142857142856</v>
      </c>
      <c r="M14" s="16">
        <f>IFERROR(IF(B14="Funkcna poziadavka",VLOOKUP(G14,[1]MODULY_CBA!$B$3:$E$23,3,0),),)</f>
        <v>0.99499999999999988</v>
      </c>
      <c r="N14" s="16">
        <f>IFERROR(IF(B14="funkcna poziadavka",VLOOKUP(G14,[1]MODULY_CBA!$B$3:$E$23,2,0),),)</f>
        <v>1.17</v>
      </c>
      <c r="O14" s="31">
        <f t="shared" si="3"/>
        <v>28.272214285714281</v>
      </c>
      <c r="P14" s="32">
        <f>IFERROR(O14*VLOOKUP(G14,[1]MODULY_CBA!$B$3:$F$23,5,0),)</f>
        <v>565.44428571428557</v>
      </c>
      <c r="Q14" s="20" t="str">
        <f>IFERROR(VLOOKUP(G14,[1]MODULY_CBA!$B$3:$I$23,6,0),"")</f>
        <v>Inkrement 5</v>
      </c>
      <c r="R14" s="33"/>
      <c r="S14" s="33"/>
      <c r="T14" s="33"/>
      <c r="U14" s="33"/>
      <c r="V14" s="33"/>
      <c r="W14" s="33"/>
      <c r="X14" s="33"/>
      <c r="Y14" s="33"/>
      <c r="Z14" s="33"/>
      <c r="AA14" s="33"/>
      <c r="AB14" s="33"/>
      <c r="AC14" s="33"/>
      <c r="AD14" s="33"/>
      <c r="AE14" s="33"/>
      <c r="AF14" s="34"/>
      <c r="AG14" s="33"/>
    </row>
    <row r="15" spans="1:33" ht="29.25">
      <c r="A15" s="11" t="s">
        <v>77</v>
      </c>
      <c r="B15" s="12" t="s">
        <v>34</v>
      </c>
      <c r="C15" s="13" t="s">
        <v>71</v>
      </c>
      <c r="D15" s="13" t="s">
        <v>78</v>
      </c>
      <c r="E15" s="13" t="s">
        <v>79</v>
      </c>
      <c r="F15" s="14" t="s">
        <v>38</v>
      </c>
      <c r="G15" s="14" t="s">
        <v>69</v>
      </c>
      <c r="H15" s="15">
        <v>2</v>
      </c>
      <c r="I15" s="15">
        <v>10</v>
      </c>
      <c r="J15" s="16">
        <f t="shared" si="0"/>
        <v>2</v>
      </c>
      <c r="K15" s="16">
        <f t="shared" si="1"/>
        <v>20</v>
      </c>
      <c r="L15" s="18">
        <f>IFERROR(IF(B15="funkcna poziadavka",VLOOKUP(G15,[1]MODULY_CBA!$B$3:$E$23,4,0)*H15/SUMIFS($H$3:$H$332,$G$3:$G$332,G15,$B$3:$B$332,B15),),)</f>
        <v>4.2857142857142856</v>
      </c>
      <c r="M15" s="16">
        <f>IFERROR(IF(B15="Funkcna poziadavka",VLOOKUP(G15,[1]MODULY_CBA!$B$3:$E$23,3,0),),)</f>
        <v>0.99499999999999988</v>
      </c>
      <c r="N15" s="16">
        <f>IFERROR(IF(B15="funkcna poziadavka",VLOOKUP(G15,[1]MODULY_CBA!$B$3:$E$23,2,0),),)</f>
        <v>1.17</v>
      </c>
      <c r="O15" s="31">
        <f t="shared" si="3"/>
        <v>28.272214285714281</v>
      </c>
      <c r="P15" s="32">
        <f>IFERROR(O15*VLOOKUP(G15,[1]MODULY_CBA!$B$3:$F$23,5,0),)</f>
        <v>565.44428571428557</v>
      </c>
      <c r="Q15" s="20" t="str">
        <f>IFERROR(VLOOKUP(G15,[1]MODULY_CBA!$B$3:$I$23,6,0),"")</f>
        <v>Inkrement 5</v>
      </c>
      <c r="R15" s="33"/>
      <c r="S15" s="33"/>
      <c r="T15" s="33"/>
      <c r="U15" s="33"/>
      <c r="V15" s="33"/>
      <c r="W15" s="33"/>
      <c r="X15" s="33"/>
      <c r="Y15" s="33"/>
      <c r="Z15" s="33"/>
      <c r="AA15" s="33"/>
      <c r="AB15" s="33"/>
      <c r="AC15" s="33"/>
      <c r="AD15" s="33"/>
      <c r="AE15" s="33"/>
      <c r="AF15" s="34"/>
      <c r="AG15" s="33"/>
    </row>
    <row r="16" spans="1:33" ht="29.25">
      <c r="A16" s="11" t="s">
        <v>80</v>
      </c>
      <c r="B16" s="12" t="s">
        <v>34</v>
      </c>
      <c r="C16" s="13" t="s">
        <v>71</v>
      </c>
      <c r="D16" s="13" t="s">
        <v>81</v>
      </c>
      <c r="E16" s="13" t="s">
        <v>82</v>
      </c>
      <c r="F16" s="14" t="s">
        <v>38</v>
      </c>
      <c r="G16" s="14" t="s">
        <v>69</v>
      </c>
      <c r="H16" s="15">
        <v>2</v>
      </c>
      <c r="I16" s="15">
        <v>10</v>
      </c>
      <c r="J16" s="16">
        <f t="shared" si="0"/>
        <v>2</v>
      </c>
      <c r="K16" s="16">
        <f t="shared" si="1"/>
        <v>20</v>
      </c>
      <c r="L16" s="18">
        <f>IFERROR(IF(B16="funkcna poziadavka",VLOOKUP(G16,[1]MODULY_CBA!$B$3:$E$23,4,0)*H16/SUMIFS($H$3:$H$332,$G$3:$G$332,G16,$B$3:$B$332,B16),),)</f>
        <v>4.2857142857142856</v>
      </c>
      <c r="M16" s="16">
        <f>IFERROR(IF(B16="Funkcna poziadavka",VLOOKUP(G16,[1]MODULY_CBA!$B$3:$E$23,3,0),),)</f>
        <v>0.99499999999999988</v>
      </c>
      <c r="N16" s="16">
        <f>IFERROR(IF(B16="funkcna poziadavka",VLOOKUP(G16,[1]MODULY_CBA!$B$3:$E$23,2,0),),)</f>
        <v>1.17</v>
      </c>
      <c r="O16" s="31">
        <f t="shared" si="3"/>
        <v>28.272214285714281</v>
      </c>
      <c r="P16" s="32">
        <f>IFERROR(O16*VLOOKUP(G16,[1]MODULY_CBA!$B$3:$F$23,5,0),)</f>
        <v>565.44428571428557</v>
      </c>
      <c r="Q16" s="20" t="str">
        <f>IFERROR(VLOOKUP(G16,[1]MODULY_CBA!$B$3:$I$23,6,0),"")</f>
        <v>Inkrement 5</v>
      </c>
      <c r="R16" s="33"/>
      <c r="S16" s="33"/>
      <c r="T16" s="33"/>
      <c r="U16" s="33"/>
      <c r="V16" s="33"/>
      <c r="W16" s="33"/>
      <c r="X16" s="33"/>
      <c r="Y16" s="33"/>
      <c r="Z16" s="33"/>
      <c r="AA16" s="33"/>
      <c r="AB16" s="33"/>
      <c r="AC16" s="33"/>
      <c r="AD16" s="33"/>
      <c r="AE16" s="33"/>
      <c r="AF16" s="34"/>
      <c r="AG16" s="33"/>
    </row>
    <row r="17" spans="1:33" ht="29.25">
      <c r="A17" s="11" t="s">
        <v>83</v>
      </c>
      <c r="B17" s="12" t="s">
        <v>34</v>
      </c>
      <c r="C17" s="13" t="s">
        <v>71</v>
      </c>
      <c r="D17" s="13" t="s">
        <v>84</v>
      </c>
      <c r="E17" s="13" t="s">
        <v>85</v>
      </c>
      <c r="F17" s="14" t="s">
        <v>38</v>
      </c>
      <c r="G17" s="14" t="s">
        <v>69</v>
      </c>
      <c r="H17" s="15">
        <v>2</v>
      </c>
      <c r="I17" s="15">
        <v>10</v>
      </c>
      <c r="J17" s="16">
        <f t="shared" si="0"/>
        <v>2</v>
      </c>
      <c r="K17" s="16">
        <f t="shared" si="1"/>
        <v>20</v>
      </c>
      <c r="L17" s="18">
        <f>IFERROR(IF(B17="funkcna poziadavka",VLOOKUP(G17,[1]MODULY_CBA!$B$3:$E$23,4,0)*H17/SUMIFS($H$3:$H$332,$G$3:$G$332,G17,$B$3:$B$332,B17),),)</f>
        <v>4.2857142857142856</v>
      </c>
      <c r="M17" s="16">
        <f>IFERROR(IF(B17="Funkcna poziadavka",VLOOKUP(G17,[1]MODULY_CBA!$B$3:$E$23,3,0),),)</f>
        <v>0.99499999999999988</v>
      </c>
      <c r="N17" s="16">
        <f>IFERROR(IF(B17="funkcna poziadavka",VLOOKUP(G17,[1]MODULY_CBA!$B$3:$E$23,2,0),),)</f>
        <v>1.17</v>
      </c>
      <c r="O17" s="31">
        <f t="shared" si="3"/>
        <v>28.272214285714281</v>
      </c>
      <c r="P17" s="32">
        <f>IFERROR(O17*VLOOKUP(G17,[1]MODULY_CBA!$B$3:$F$23,5,0),)</f>
        <v>565.44428571428557</v>
      </c>
      <c r="Q17" s="20" t="str">
        <f>IFERROR(VLOOKUP(G17,[1]MODULY_CBA!$B$3:$I$23,6,0),"")</f>
        <v>Inkrement 5</v>
      </c>
      <c r="R17" s="33"/>
      <c r="S17" s="33"/>
      <c r="T17" s="33"/>
      <c r="U17" s="33"/>
      <c r="V17" s="33"/>
      <c r="W17" s="33"/>
      <c r="X17" s="33"/>
      <c r="Y17" s="33"/>
      <c r="Z17" s="33"/>
      <c r="AA17" s="33"/>
      <c r="AB17" s="33"/>
      <c r="AC17" s="33"/>
      <c r="AD17" s="33"/>
      <c r="AE17" s="33"/>
      <c r="AF17" s="34"/>
      <c r="AG17" s="33"/>
    </row>
    <row r="18" spans="1:33" ht="29.25">
      <c r="A18" s="11" t="s">
        <v>86</v>
      </c>
      <c r="B18" s="12" t="s">
        <v>34</v>
      </c>
      <c r="C18" s="13" t="s">
        <v>87</v>
      </c>
      <c r="D18" s="13" t="s">
        <v>88</v>
      </c>
      <c r="E18" s="13" t="s">
        <v>89</v>
      </c>
      <c r="F18" s="14" t="s">
        <v>38</v>
      </c>
      <c r="G18" s="14" t="s">
        <v>69</v>
      </c>
      <c r="H18" s="15">
        <v>2</v>
      </c>
      <c r="I18" s="15">
        <v>10</v>
      </c>
      <c r="J18" s="16">
        <f t="shared" si="0"/>
        <v>2</v>
      </c>
      <c r="K18" s="16">
        <f t="shared" si="1"/>
        <v>20</v>
      </c>
      <c r="L18" s="18">
        <f>IFERROR(IF(B18="funkcna poziadavka",VLOOKUP(G18,[1]MODULY_CBA!$B$3:$E$23,4,0)*H18/SUMIFS($H$3:$H$332,$G$3:$G$332,G18,$B$3:$B$332,B18),),)</f>
        <v>4.2857142857142856</v>
      </c>
      <c r="M18" s="16">
        <f>IFERROR(IF(B18="Funkcna poziadavka",VLOOKUP(G18,[1]MODULY_CBA!$B$3:$E$23,3,0),),)</f>
        <v>0.99499999999999988</v>
      </c>
      <c r="N18" s="16">
        <f>IFERROR(IF(B18="funkcna poziadavka",VLOOKUP(G18,[1]MODULY_CBA!$B$3:$E$23,2,0),),)</f>
        <v>1.17</v>
      </c>
      <c r="O18" s="31">
        <f t="shared" si="3"/>
        <v>28.272214285714281</v>
      </c>
      <c r="P18" s="32">
        <f>IFERROR(O18*VLOOKUP(G18,[1]MODULY_CBA!$B$3:$F$23,5,0),)</f>
        <v>565.44428571428557</v>
      </c>
      <c r="Q18" s="20" t="str">
        <f>IFERROR(VLOOKUP(G18,[1]MODULY_CBA!$B$3:$I$23,6,0),"")</f>
        <v>Inkrement 5</v>
      </c>
      <c r="R18" s="33"/>
      <c r="S18" s="33"/>
      <c r="T18" s="33"/>
      <c r="U18" s="33"/>
      <c r="V18" s="33"/>
      <c r="W18" s="33"/>
      <c r="X18" s="33"/>
      <c r="Y18" s="33"/>
      <c r="Z18" s="33"/>
      <c r="AA18" s="33"/>
      <c r="AB18" s="33"/>
      <c r="AC18" s="33"/>
      <c r="AD18" s="33"/>
      <c r="AE18" s="33"/>
      <c r="AF18" s="34"/>
      <c r="AG18" s="33"/>
    </row>
    <row r="19" spans="1:33" ht="43.5">
      <c r="A19" s="11" t="s">
        <v>90</v>
      </c>
      <c r="B19" s="12" t="s">
        <v>34</v>
      </c>
      <c r="C19" s="13" t="s">
        <v>35</v>
      </c>
      <c r="D19" s="13" t="s">
        <v>41</v>
      </c>
      <c r="E19" s="13" t="s">
        <v>42</v>
      </c>
      <c r="F19" s="14" t="s">
        <v>38</v>
      </c>
      <c r="G19" s="14" t="s">
        <v>91</v>
      </c>
      <c r="H19" s="15">
        <v>2</v>
      </c>
      <c r="I19" s="15">
        <v>10</v>
      </c>
      <c r="J19" s="16">
        <f t="shared" si="0"/>
        <v>2</v>
      </c>
      <c r="K19" s="16">
        <f t="shared" si="1"/>
        <v>20</v>
      </c>
      <c r="L19" s="18">
        <f>IFERROR(IF(B19="funkcna poziadavka",VLOOKUP(G19,[1]MODULY_CBA!$B$3:$E$23,4,0)*H19/SUMIFS($H$3:$H$332,$G$3:$G$332,G19,$B$3:$B$332,B19),),)</f>
        <v>4.615384615384615</v>
      </c>
      <c r="M19" s="16">
        <f>IFERROR(IF(B19="Funkcna poziadavka",VLOOKUP(G19,[1]MODULY_CBA!$B$3:$E$23,3,0),),)</f>
        <v>0.99499999999999988</v>
      </c>
      <c r="N19" s="16">
        <f>IFERROR(IF(B19="funkcna poziadavka",VLOOKUP(G19,[1]MODULY_CBA!$B$3:$E$23,2,0),),)</f>
        <v>1.17</v>
      </c>
      <c r="O19" s="31">
        <f t="shared" si="3"/>
        <v>28.655999999999992</v>
      </c>
      <c r="P19" s="32">
        <f>IFERROR(O19*VLOOKUP(G19,[1]MODULY_CBA!$B$3:$F$23,5,0),)</f>
        <v>573.11999999999989</v>
      </c>
      <c r="Q19" s="20" t="str">
        <f>IFERROR(VLOOKUP(G19,[1]MODULY_CBA!$B$3:$I$23,6,0),"")</f>
        <v>Inkrement 3</v>
      </c>
      <c r="R19" s="35" t="s">
        <v>92</v>
      </c>
      <c r="S19" s="35" t="s">
        <v>92</v>
      </c>
      <c r="T19" s="35" t="s">
        <v>92</v>
      </c>
      <c r="U19" s="35" t="s">
        <v>92</v>
      </c>
      <c r="V19" s="35" t="s">
        <v>92</v>
      </c>
      <c r="W19" s="35" t="s">
        <v>92</v>
      </c>
      <c r="X19" s="35" t="s">
        <v>92</v>
      </c>
      <c r="Y19" s="35" t="s">
        <v>92</v>
      </c>
      <c r="Z19" s="35" t="s">
        <v>92</v>
      </c>
      <c r="AA19" s="35" t="s">
        <v>92</v>
      </c>
      <c r="AB19" s="35" t="s">
        <v>92</v>
      </c>
      <c r="AC19" s="35" t="s">
        <v>92</v>
      </c>
      <c r="AD19" s="35" t="s">
        <v>92</v>
      </c>
      <c r="AE19" s="35" t="s">
        <v>92</v>
      </c>
      <c r="AF19" s="34"/>
      <c r="AG19" s="33"/>
    </row>
    <row r="20" spans="1:33" ht="29.25">
      <c r="A20" s="11" t="s">
        <v>93</v>
      </c>
      <c r="B20" s="27" t="s">
        <v>34</v>
      </c>
      <c r="C20" s="13" t="s">
        <v>94</v>
      </c>
      <c r="D20" s="13" t="s">
        <v>95</v>
      </c>
      <c r="E20" s="13" t="s">
        <v>96</v>
      </c>
      <c r="F20" s="14" t="s">
        <v>38</v>
      </c>
      <c r="G20" s="14" t="s">
        <v>91</v>
      </c>
      <c r="H20" s="15">
        <v>2</v>
      </c>
      <c r="I20" s="15">
        <v>10</v>
      </c>
      <c r="J20" s="16">
        <f t="shared" si="0"/>
        <v>2</v>
      </c>
      <c r="K20" s="16">
        <f t="shared" si="1"/>
        <v>20</v>
      </c>
      <c r="L20" s="18">
        <f>IFERROR(IF(B20="funkcna poziadavka",VLOOKUP(G20,[1]MODULY_CBA!$B$3:$E$23,4,0)*H20/SUMIFS($H$3:$H$332,$G$3:$G$332,G20,$B$3:$B$332,B20),),)</f>
        <v>4.615384615384615</v>
      </c>
      <c r="M20" s="16">
        <f>IFERROR(IF(B20="Funkcna poziadavka",VLOOKUP(G20,[1]MODULY_CBA!$B$3:$E$23,3,0),),)</f>
        <v>0.99499999999999988</v>
      </c>
      <c r="N20" s="16">
        <f>IFERROR(IF(B20="funkcna poziadavka",VLOOKUP(G20,[1]MODULY_CBA!$B$3:$E$23,2,0),),)</f>
        <v>1.17</v>
      </c>
      <c r="O20" s="31">
        <f t="shared" si="3"/>
        <v>28.655999999999992</v>
      </c>
      <c r="P20" s="32">
        <f>IFERROR(O20*VLOOKUP(G20,[1]MODULY_CBA!$B$3:$F$23,5,0),)</f>
        <v>573.11999999999989</v>
      </c>
      <c r="Q20" s="20" t="str">
        <f>IFERROR(VLOOKUP(G20,[1]MODULY_CBA!$B$3:$I$23,6,0),"")</f>
        <v>Inkrement 3</v>
      </c>
      <c r="R20" s="35"/>
      <c r="S20" s="35"/>
      <c r="T20" s="35"/>
      <c r="U20" s="35"/>
      <c r="V20" s="35"/>
      <c r="W20" s="35"/>
      <c r="X20" s="35"/>
      <c r="Y20" s="35"/>
      <c r="Z20" s="35"/>
      <c r="AA20" s="35"/>
      <c r="AB20" s="35"/>
      <c r="AC20" s="35"/>
      <c r="AD20" s="35"/>
      <c r="AE20" s="35"/>
      <c r="AF20" s="34"/>
      <c r="AG20" s="33"/>
    </row>
    <row r="21" spans="1:33" ht="29.25">
      <c r="A21" s="11" t="s">
        <v>97</v>
      </c>
      <c r="B21" s="27" t="s">
        <v>34</v>
      </c>
      <c r="C21" s="13" t="s">
        <v>94</v>
      </c>
      <c r="D21" s="13" t="s">
        <v>98</v>
      </c>
      <c r="E21" s="13" t="s">
        <v>99</v>
      </c>
      <c r="F21" s="14" t="s">
        <v>38</v>
      </c>
      <c r="G21" s="14" t="s">
        <v>91</v>
      </c>
      <c r="H21" s="15">
        <v>2</v>
      </c>
      <c r="I21" s="15">
        <v>10</v>
      </c>
      <c r="J21" s="16">
        <f t="shared" si="0"/>
        <v>2</v>
      </c>
      <c r="K21" s="16">
        <f t="shared" si="1"/>
        <v>20</v>
      </c>
      <c r="L21" s="18">
        <f>IFERROR(IF(B21="funkcna poziadavka",VLOOKUP(G21,[1]MODULY_CBA!$B$3:$E$23,4,0)*H21/SUMIFS($H$3:$H$332,$G$3:$G$332,G21,$B$3:$B$332,B21),),)</f>
        <v>4.615384615384615</v>
      </c>
      <c r="M21" s="16">
        <f>IFERROR(IF(B21="Funkcna poziadavka",VLOOKUP(G21,[1]MODULY_CBA!$B$3:$E$23,3,0),),)</f>
        <v>0.99499999999999988</v>
      </c>
      <c r="N21" s="16">
        <f>IFERROR(IF(B21="funkcna poziadavka",VLOOKUP(G21,[1]MODULY_CBA!$B$3:$E$23,2,0),),)</f>
        <v>1.17</v>
      </c>
      <c r="O21" s="31">
        <f t="shared" si="3"/>
        <v>28.655999999999992</v>
      </c>
      <c r="P21" s="32">
        <f>IFERROR(O21*VLOOKUP(G21,[1]MODULY_CBA!$B$3:$F$23,5,0),)</f>
        <v>573.11999999999989</v>
      </c>
      <c r="Q21" s="20" t="str">
        <f>IFERROR(VLOOKUP(G21,[1]MODULY_CBA!$B$3:$I$23,6,0),"")</f>
        <v>Inkrement 3</v>
      </c>
      <c r="R21" s="35"/>
      <c r="S21" s="35"/>
      <c r="T21" s="35"/>
      <c r="U21" s="35"/>
      <c r="V21" s="35"/>
      <c r="W21" s="35"/>
      <c r="X21" s="35"/>
      <c r="Y21" s="35"/>
      <c r="Z21" s="35"/>
      <c r="AA21" s="35"/>
      <c r="AB21" s="35"/>
      <c r="AC21" s="35"/>
      <c r="AD21" s="35"/>
      <c r="AE21" s="35"/>
      <c r="AF21" s="34"/>
      <c r="AG21" s="33"/>
    </row>
    <row r="22" spans="1:33" ht="29.25">
      <c r="A22" s="11" t="s">
        <v>100</v>
      </c>
      <c r="B22" s="27" t="s">
        <v>34</v>
      </c>
      <c r="C22" s="13" t="s">
        <v>94</v>
      </c>
      <c r="D22" s="13" t="s">
        <v>101</v>
      </c>
      <c r="E22" s="13" t="s">
        <v>102</v>
      </c>
      <c r="F22" s="14" t="s">
        <v>38</v>
      </c>
      <c r="G22" s="14" t="s">
        <v>91</v>
      </c>
      <c r="H22" s="15">
        <v>2</v>
      </c>
      <c r="I22" s="15">
        <v>10</v>
      </c>
      <c r="J22" s="16">
        <f t="shared" si="0"/>
        <v>2</v>
      </c>
      <c r="K22" s="16">
        <f t="shared" si="1"/>
        <v>20</v>
      </c>
      <c r="L22" s="18">
        <f>IFERROR(IF(B22="funkcna poziadavka",VLOOKUP(G22,[1]MODULY_CBA!$B$3:$E$23,4,0)*H22/SUMIFS($H$3:$H$332,$G$3:$G$332,G22,$B$3:$B$332,B22),),)</f>
        <v>4.615384615384615</v>
      </c>
      <c r="M22" s="16">
        <f>IFERROR(IF(B22="Funkcna poziadavka",VLOOKUP(G22,[1]MODULY_CBA!$B$3:$E$23,3,0),),)</f>
        <v>0.99499999999999988</v>
      </c>
      <c r="N22" s="16">
        <f>IFERROR(IF(B22="funkcna poziadavka",VLOOKUP(G22,[1]MODULY_CBA!$B$3:$E$23,2,0),),)</f>
        <v>1.17</v>
      </c>
      <c r="O22" s="31">
        <f t="shared" si="3"/>
        <v>28.655999999999992</v>
      </c>
      <c r="P22" s="32">
        <f>IFERROR(O22*VLOOKUP(G22,[1]MODULY_CBA!$B$3:$F$23,5,0),)</f>
        <v>573.11999999999989</v>
      </c>
      <c r="Q22" s="20" t="str">
        <f>IFERROR(VLOOKUP(G22,[1]MODULY_CBA!$B$3:$I$23,6,0),"")</f>
        <v>Inkrement 3</v>
      </c>
      <c r="R22" s="35"/>
      <c r="S22" s="35"/>
      <c r="T22" s="35"/>
      <c r="U22" s="35"/>
      <c r="V22" s="35"/>
      <c r="W22" s="35"/>
      <c r="X22" s="35"/>
      <c r="Y22" s="35"/>
      <c r="Z22" s="35"/>
      <c r="AA22" s="35"/>
      <c r="AB22" s="35"/>
      <c r="AC22" s="35"/>
      <c r="AD22" s="35"/>
      <c r="AE22" s="35"/>
      <c r="AF22" s="34"/>
      <c r="AG22" s="33"/>
    </row>
    <row r="23" spans="1:33" ht="72">
      <c r="A23" s="11" t="s">
        <v>103</v>
      </c>
      <c r="B23" s="27" t="s">
        <v>34</v>
      </c>
      <c r="C23" s="13" t="s">
        <v>94</v>
      </c>
      <c r="D23" s="13" t="s">
        <v>104</v>
      </c>
      <c r="E23" s="13" t="s">
        <v>105</v>
      </c>
      <c r="F23" s="14" t="s">
        <v>38</v>
      </c>
      <c r="G23" s="14" t="s">
        <v>91</v>
      </c>
      <c r="H23" s="15">
        <v>3</v>
      </c>
      <c r="I23" s="15">
        <v>10</v>
      </c>
      <c r="J23" s="16">
        <f t="shared" si="0"/>
        <v>3</v>
      </c>
      <c r="K23" s="16">
        <f t="shared" si="1"/>
        <v>30</v>
      </c>
      <c r="L23" s="18">
        <f>IFERROR(IF(B23="funkcna poziadavka",VLOOKUP(G23,[1]MODULY_CBA!$B$3:$E$23,4,0)*H23/SUMIFS($H$3:$H$332,$G$3:$G$332,G23,$B$3:$B$332,B23),),)</f>
        <v>6.9230769230769234</v>
      </c>
      <c r="M23" s="16">
        <f>IFERROR(IF(B23="Funkcna poziadavka",VLOOKUP(G23,[1]MODULY_CBA!$B$3:$E$23,3,0),),)</f>
        <v>0.99499999999999988</v>
      </c>
      <c r="N23" s="16">
        <f>IFERROR(IF(B23="funkcna poziadavka",VLOOKUP(G23,[1]MODULY_CBA!$B$3:$E$23,2,0),),)</f>
        <v>1.17</v>
      </c>
      <c r="O23" s="31">
        <f t="shared" si="3"/>
        <v>42.983999999999988</v>
      </c>
      <c r="P23" s="32">
        <f>IFERROR(O23*VLOOKUP(G23,[1]MODULY_CBA!$B$3:$F$23,5,0),)</f>
        <v>859.67999999999972</v>
      </c>
      <c r="Q23" s="20" t="str">
        <f>IFERROR(VLOOKUP(G23,[1]MODULY_CBA!$B$3:$I$23,6,0),"")</f>
        <v>Inkrement 3</v>
      </c>
      <c r="R23" s="35"/>
      <c r="S23" s="35"/>
      <c r="T23" s="35"/>
      <c r="U23" s="35"/>
      <c r="V23" s="35"/>
      <c r="W23" s="35"/>
      <c r="X23" s="35"/>
      <c r="Y23" s="35"/>
      <c r="Z23" s="35"/>
      <c r="AA23" s="35"/>
      <c r="AB23" s="35"/>
      <c r="AC23" s="35"/>
      <c r="AD23" s="35"/>
      <c r="AE23" s="35"/>
      <c r="AF23" s="34"/>
      <c r="AG23" s="33"/>
    </row>
    <row r="24" spans="1:33" ht="29.25">
      <c r="A24" s="11" t="s">
        <v>106</v>
      </c>
      <c r="B24" s="27" t="s">
        <v>34</v>
      </c>
      <c r="C24" s="13" t="s">
        <v>94</v>
      </c>
      <c r="D24" s="13" t="s">
        <v>107</v>
      </c>
      <c r="E24" s="13" t="s">
        <v>108</v>
      </c>
      <c r="F24" s="14" t="s">
        <v>38</v>
      </c>
      <c r="G24" s="14" t="s">
        <v>91</v>
      </c>
      <c r="H24" s="15">
        <v>2</v>
      </c>
      <c r="I24" s="15">
        <v>10</v>
      </c>
      <c r="J24" s="16">
        <f t="shared" si="0"/>
        <v>2</v>
      </c>
      <c r="K24" s="16">
        <f t="shared" si="1"/>
        <v>20</v>
      </c>
      <c r="L24" s="18">
        <f>IFERROR(IF(B24="funkcna poziadavka",VLOOKUP(G24,[1]MODULY_CBA!$B$3:$E$23,4,0)*H24/SUMIFS($H$3:$H$332,$G$3:$G$332,G24,$B$3:$B$332,B24),),)</f>
        <v>4.615384615384615</v>
      </c>
      <c r="M24" s="16">
        <f>IFERROR(IF(B24="Funkcna poziadavka",VLOOKUP(G24,[1]MODULY_CBA!$B$3:$E$23,3,0),),)</f>
        <v>0.99499999999999988</v>
      </c>
      <c r="N24" s="16">
        <f>IFERROR(IF(B24="funkcna poziadavka",VLOOKUP(G24,[1]MODULY_CBA!$B$3:$E$23,2,0),),)</f>
        <v>1.17</v>
      </c>
      <c r="O24" s="31">
        <f t="shared" si="3"/>
        <v>28.655999999999992</v>
      </c>
      <c r="P24" s="32">
        <f>IFERROR(O24*VLOOKUP(G24,[1]MODULY_CBA!$B$3:$F$23,5,0),)</f>
        <v>573.11999999999989</v>
      </c>
      <c r="Q24" s="20" t="str">
        <f>IFERROR(VLOOKUP(G24,[1]MODULY_CBA!$B$3:$I$23,6,0),"")</f>
        <v>Inkrement 3</v>
      </c>
      <c r="R24" s="35" t="s">
        <v>92</v>
      </c>
      <c r="S24" s="35" t="s">
        <v>92</v>
      </c>
      <c r="T24" s="35" t="s">
        <v>92</v>
      </c>
      <c r="U24" s="35" t="s">
        <v>92</v>
      </c>
      <c r="V24" s="35" t="s">
        <v>92</v>
      </c>
      <c r="W24" s="35" t="s">
        <v>92</v>
      </c>
      <c r="X24" s="35" t="s">
        <v>92</v>
      </c>
      <c r="Y24" s="35" t="s">
        <v>92</v>
      </c>
      <c r="Z24" s="35" t="s">
        <v>92</v>
      </c>
      <c r="AA24" s="35" t="s">
        <v>92</v>
      </c>
      <c r="AB24" s="35" t="s">
        <v>92</v>
      </c>
      <c r="AC24" s="35" t="s">
        <v>92</v>
      </c>
      <c r="AD24" s="35" t="s">
        <v>92</v>
      </c>
      <c r="AE24" s="35" t="s">
        <v>92</v>
      </c>
      <c r="AF24" s="34"/>
      <c r="AG24" s="33"/>
    </row>
    <row r="25" spans="1:33" ht="75">
      <c r="A25" s="11" t="s">
        <v>109</v>
      </c>
      <c r="B25" s="27" t="s">
        <v>34</v>
      </c>
      <c r="C25" s="36" t="s">
        <v>110</v>
      </c>
      <c r="D25" s="36" t="s">
        <v>111</v>
      </c>
      <c r="E25" s="36" t="s">
        <v>112</v>
      </c>
      <c r="F25" s="14" t="s">
        <v>38</v>
      </c>
      <c r="G25" s="14" t="s">
        <v>113</v>
      </c>
      <c r="H25" s="15">
        <v>2</v>
      </c>
      <c r="I25" s="15">
        <v>10</v>
      </c>
      <c r="J25" s="16">
        <f t="shared" si="0"/>
        <v>2</v>
      </c>
      <c r="K25" s="16">
        <f t="shared" si="1"/>
        <v>20</v>
      </c>
      <c r="L25" s="18">
        <f>IFERROR(IF(B25="funkcna poziadavka",VLOOKUP(G25,[1]MODULY_CBA!$B$3:$E$23,4,0)*H25/SUMIFS($H$3:$H$332,$G$3:$G$332,G25,$B$3:$B$332,B25),),)</f>
        <v>24</v>
      </c>
      <c r="M25" s="16">
        <f>IFERROR(IF(B25="Funkcna poziadavka",VLOOKUP(G25,[1]MODULY_CBA!$B$3:$E$23,3,0),),)</f>
        <v>0.99499999999999988</v>
      </c>
      <c r="N25" s="16">
        <f>IFERROR(IF(B25="funkcna poziadavka",VLOOKUP(G25,[1]MODULY_CBA!$B$3:$E$23,2,0),),)</f>
        <v>1.17</v>
      </c>
      <c r="O25" s="31">
        <f t="shared" si="3"/>
        <v>51.222599999999993</v>
      </c>
      <c r="P25" s="32">
        <f>IFERROR(O25*VLOOKUP(G25,[1]MODULY_CBA!$B$3:$F$23,5,0),)</f>
        <v>1024.4519999999998</v>
      </c>
      <c r="Q25" s="20" t="str">
        <f>IFERROR(VLOOKUP(G25,[1]MODULY_CBA!$B$3:$I$23,6,0),"")</f>
        <v>Inkrement 1</v>
      </c>
      <c r="R25" s="35" t="s">
        <v>92</v>
      </c>
      <c r="S25" s="35" t="s">
        <v>92</v>
      </c>
      <c r="T25" s="35" t="s">
        <v>92</v>
      </c>
      <c r="U25" s="35" t="s">
        <v>92</v>
      </c>
      <c r="V25" s="35" t="s">
        <v>92</v>
      </c>
      <c r="W25" s="35" t="s">
        <v>92</v>
      </c>
      <c r="X25" s="35" t="s">
        <v>92</v>
      </c>
      <c r="Y25" s="35" t="s">
        <v>92</v>
      </c>
      <c r="Z25" s="35" t="s">
        <v>92</v>
      </c>
      <c r="AA25" s="35" t="s">
        <v>92</v>
      </c>
      <c r="AB25" s="35" t="s">
        <v>92</v>
      </c>
      <c r="AC25" s="35" t="s">
        <v>92</v>
      </c>
      <c r="AD25" s="35" t="s">
        <v>92</v>
      </c>
      <c r="AE25" s="35" t="s">
        <v>92</v>
      </c>
      <c r="AF25" s="37"/>
      <c r="AG25" s="21"/>
    </row>
    <row r="26" spans="1:33" ht="43.5">
      <c r="A26" s="11" t="s">
        <v>114</v>
      </c>
      <c r="B26" s="12" t="s">
        <v>34</v>
      </c>
      <c r="C26" s="13" t="s">
        <v>35</v>
      </c>
      <c r="D26" s="13" t="s">
        <v>41</v>
      </c>
      <c r="E26" s="13" t="s">
        <v>42</v>
      </c>
      <c r="F26" s="14" t="s">
        <v>38</v>
      </c>
      <c r="G26" s="14" t="s">
        <v>115</v>
      </c>
      <c r="H26" s="15">
        <v>2</v>
      </c>
      <c r="I26" s="15">
        <v>10</v>
      </c>
      <c r="J26" s="16">
        <f t="shared" si="0"/>
        <v>2</v>
      </c>
      <c r="K26" s="16">
        <f t="shared" si="1"/>
        <v>20</v>
      </c>
      <c r="L26" s="18">
        <f>IFERROR(IF(B26="funkcna poziadavka",VLOOKUP(G26,[1]MODULY_CBA!$B$3:$E$23,4,0)*H26/SUMIFS($H$3:$H$332,$G$3:$G$332,G26,$B$3:$B$332,B26),),)</f>
        <v>2.1428571428571428</v>
      </c>
      <c r="M26" s="16">
        <f>IFERROR(IF(B26="Funkcna poziadavka",VLOOKUP(G26,[1]MODULY_CBA!$B$3:$E$23,3,0),),)</f>
        <v>0.99499999999999988</v>
      </c>
      <c r="N26" s="16">
        <f>IFERROR(IF(B26="funkcna poziadavka",VLOOKUP(G26,[1]MODULY_CBA!$B$3:$E$23,2,0),),)</f>
        <v>1.17</v>
      </c>
      <c r="O26" s="31">
        <f t="shared" si="3"/>
        <v>25.777607142857139</v>
      </c>
      <c r="P26" s="32">
        <f>IFERROR(O26*VLOOKUP(G26,[1]MODULY_CBA!$B$3:$F$23,5,0),)</f>
        <v>515.55214285714283</v>
      </c>
      <c r="Q26" s="20" t="str">
        <f>IFERROR(VLOOKUP(G26,[1]MODULY_CBA!$B$3:$I$23,6,0),"")</f>
        <v>Inkrement 4</v>
      </c>
      <c r="R26" s="35"/>
      <c r="S26" s="35"/>
      <c r="T26" s="35"/>
      <c r="U26" s="35"/>
      <c r="V26" s="35"/>
      <c r="W26" s="35"/>
      <c r="X26" s="35"/>
      <c r="Y26" s="35"/>
      <c r="Z26" s="35"/>
      <c r="AA26" s="35"/>
      <c r="AB26" s="35"/>
      <c r="AC26" s="35"/>
      <c r="AD26" s="35"/>
      <c r="AE26" s="35"/>
      <c r="AF26" s="34"/>
      <c r="AG26" s="33"/>
    </row>
    <row r="27" spans="1:33" ht="29.25">
      <c r="A27" s="11" t="s">
        <v>116</v>
      </c>
      <c r="B27" s="12" t="s">
        <v>34</v>
      </c>
      <c r="C27" s="13" t="s">
        <v>117</v>
      </c>
      <c r="D27" s="13" t="s">
        <v>118</v>
      </c>
      <c r="E27" s="13" t="s">
        <v>119</v>
      </c>
      <c r="F27" s="14" t="s">
        <v>38</v>
      </c>
      <c r="G27" s="14" t="s">
        <v>115</v>
      </c>
      <c r="H27" s="15">
        <v>2</v>
      </c>
      <c r="I27" s="15">
        <v>10</v>
      </c>
      <c r="J27" s="16">
        <f t="shared" si="0"/>
        <v>2</v>
      </c>
      <c r="K27" s="16">
        <f t="shared" si="1"/>
        <v>20</v>
      </c>
      <c r="L27" s="18">
        <f>IFERROR(IF(B27="funkcna poziadavka",VLOOKUP(G27,[1]MODULY_CBA!$B$3:$E$23,4,0)*H27/SUMIFS($H$3:$H$332,$G$3:$G$332,G27,$B$3:$B$332,B27),),)</f>
        <v>2.1428571428571428</v>
      </c>
      <c r="M27" s="16">
        <f>IFERROR(IF(B27="Funkcna poziadavka",VLOOKUP(G27,[1]MODULY_CBA!$B$3:$E$23,3,0),),)</f>
        <v>0.99499999999999988</v>
      </c>
      <c r="N27" s="16">
        <f>IFERROR(IF(B27="funkcna poziadavka",VLOOKUP(G27,[1]MODULY_CBA!$B$3:$E$23,2,0),),)</f>
        <v>1.17</v>
      </c>
      <c r="O27" s="31">
        <f t="shared" si="3"/>
        <v>25.777607142857139</v>
      </c>
      <c r="P27" s="32">
        <f>IFERROR(O27*VLOOKUP(G27,[1]MODULY_CBA!$B$3:$F$23,5,0),)</f>
        <v>515.55214285714283</v>
      </c>
      <c r="Q27" s="20" t="str">
        <f>IFERROR(VLOOKUP(G27,[1]MODULY_CBA!$B$3:$I$23,6,0),"")</f>
        <v>Inkrement 4</v>
      </c>
      <c r="R27" s="35" t="s">
        <v>92</v>
      </c>
      <c r="S27" s="35" t="s">
        <v>92</v>
      </c>
      <c r="T27" s="35" t="s">
        <v>92</v>
      </c>
      <c r="U27" s="35" t="s">
        <v>92</v>
      </c>
      <c r="V27" s="35" t="s">
        <v>92</v>
      </c>
      <c r="W27" s="35" t="s">
        <v>92</v>
      </c>
      <c r="X27" s="35" t="s">
        <v>92</v>
      </c>
      <c r="Y27" s="35" t="s">
        <v>92</v>
      </c>
      <c r="Z27" s="35" t="s">
        <v>92</v>
      </c>
      <c r="AA27" s="35" t="s">
        <v>92</v>
      </c>
      <c r="AB27" s="35" t="s">
        <v>92</v>
      </c>
      <c r="AC27" s="35" t="s">
        <v>92</v>
      </c>
      <c r="AD27" s="35" t="s">
        <v>92</v>
      </c>
      <c r="AE27" s="35" t="s">
        <v>92</v>
      </c>
      <c r="AF27" s="34"/>
      <c r="AG27" s="33"/>
    </row>
    <row r="28" spans="1:33" ht="29.25">
      <c r="A28" s="11" t="s">
        <v>120</v>
      </c>
      <c r="B28" s="12" t="s">
        <v>34</v>
      </c>
      <c r="C28" s="13" t="s">
        <v>121</v>
      </c>
      <c r="D28" s="13" t="s">
        <v>122</v>
      </c>
      <c r="E28" s="13" t="s">
        <v>123</v>
      </c>
      <c r="F28" s="14" t="s">
        <v>38</v>
      </c>
      <c r="G28" s="14" t="s">
        <v>115</v>
      </c>
      <c r="H28" s="15">
        <v>2</v>
      </c>
      <c r="I28" s="15">
        <v>10</v>
      </c>
      <c r="J28" s="16">
        <f t="shared" si="0"/>
        <v>2</v>
      </c>
      <c r="K28" s="16">
        <f t="shared" si="1"/>
        <v>20</v>
      </c>
      <c r="L28" s="18">
        <f>IFERROR(IF(B28="funkcna poziadavka",VLOOKUP(G28,[1]MODULY_CBA!$B$3:$E$23,4,0)*H28/SUMIFS($H$3:$H$332,$G$3:$G$332,G28,$B$3:$B$332,B28),),)</f>
        <v>2.1428571428571428</v>
      </c>
      <c r="M28" s="16">
        <f>IFERROR(IF(B28="Funkcna poziadavka",VLOOKUP(G28,[1]MODULY_CBA!$B$3:$E$23,3,0),),)</f>
        <v>0.99499999999999988</v>
      </c>
      <c r="N28" s="16">
        <f>IFERROR(IF(B28="funkcna poziadavka",VLOOKUP(G28,[1]MODULY_CBA!$B$3:$E$23,2,0),),)</f>
        <v>1.17</v>
      </c>
      <c r="O28" s="31">
        <f t="shared" si="3"/>
        <v>25.777607142857139</v>
      </c>
      <c r="P28" s="32">
        <f>IFERROR(O28*VLOOKUP(G28,[1]MODULY_CBA!$B$3:$F$23,5,0),)</f>
        <v>515.55214285714283</v>
      </c>
      <c r="Q28" s="20" t="str">
        <f>IFERROR(VLOOKUP(G28,[1]MODULY_CBA!$B$3:$I$23,6,0),"")</f>
        <v>Inkrement 4</v>
      </c>
      <c r="R28" s="38" t="s">
        <v>92</v>
      </c>
      <c r="S28" s="38" t="s">
        <v>92</v>
      </c>
      <c r="T28" s="38" t="s">
        <v>92</v>
      </c>
      <c r="U28" s="38" t="s">
        <v>92</v>
      </c>
      <c r="V28" s="38" t="s">
        <v>92</v>
      </c>
      <c r="W28" s="38" t="s">
        <v>92</v>
      </c>
      <c r="X28" s="38" t="s">
        <v>92</v>
      </c>
      <c r="Y28" s="38" t="s">
        <v>92</v>
      </c>
      <c r="Z28" s="38" t="s">
        <v>92</v>
      </c>
      <c r="AA28" s="38" t="s">
        <v>92</v>
      </c>
      <c r="AB28" s="38" t="s">
        <v>92</v>
      </c>
      <c r="AC28" s="38" t="s">
        <v>92</v>
      </c>
      <c r="AD28" s="38" t="s">
        <v>92</v>
      </c>
      <c r="AE28" s="38" t="s">
        <v>92</v>
      </c>
      <c r="AF28" s="34"/>
      <c r="AG28" s="33"/>
    </row>
    <row r="29" spans="1:33" ht="29.25">
      <c r="A29" s="11" t="s">
        <v>124</v>
      </c>
      <c r="B29" s="12" t="s">
        <v>34</v>
      </c>
      <c r="C29" s="13" t="s">
        <v>121</v>
      </c>
      <c r="D29" s="13" t="s">
        <v>125</v>
      </c>
      <c r="E29" s="13" t="s">
        <v>126</v>
      </c>
      <c r="F29" s="14" t="s">
        <v>38</v>
      </c>
      <c r="G29" s="14" t="s">
        <v>115</v>
      </c>
      <c r="H29" s="15">
        <v>2</v>
      </c>
      <c r="I29" s="15">
        <v>10</v>
      </c>
      <c r="J29" s="16">
        <f t="shared" si="0"/>
        <v>2</v>
      </c>
      <c r="K29" s="16">
        <f t="shared" si="1"/>
        <v>20</v>
      </c>
      <c r="L29" s="18">
        <f>IFERROR(IF(B29="funkcna poziadavka",VLOOKUP(G29,[1]MODULY_CBA!$B$3:$E$23,4,0)*H29/SUMIFS($H$3:$H$332,$G$3:$G$332,G29,$B$3:$B$332,B29),),)</f>
        <v>2.1428571428571428</v>
      </c>
      <c r="M29" s="16">
        <f>IFERROR(IF(B29="Funkcna poziadavka",VLOOKUP(G29,[1]MODULY_CBA!$B$3:$E$23,3,0),),)</f>
        <v>0.99499999999999988</v>
      </c>
      <c r="N29" s="16">
        <f>IFERROR(IF(B29="funkcna poziadavka",VLOOKUP(G29,[1]MODULY_CBA!$B$3:$E$23,2,0),),)</f>
        <v>1.17</v>
      </c>
      <c r="O29" s="31">
        <f t="shared" si="3"/>
        <v>25.777607142857139</v>
      </c>
      <c r="P29" s="32">
        <f>IFERROR(O29*VLOOKUP(G29,[1]MODULY_CBA!$B$3:$F$23,5,0),)</f>
        <v>515.55214285714283</v>
      </c>
      <c r="Q29" s="20" t="str">
        <f>IFERROR(VLOOKUP(G29,[1]MODULY_CBA!$B$3:$I$23,6,0),"")</f>
        <v>Inkrement 4</v>
      </c>
      <c r="R29" s="35"/>
      <c r="S29" s="35"/>
      <c r="T29" s="35"/>
      <c r="U29" s="35"/>
      <c r="V29" s="35"/>
      <c r="W29" s="35"/>
      <c r="X29" s="35"/>
      <c r="Y29" s="35"/>
      <c r="Z29" s="35"/>
      <c r="AA29" s="35"/>
      <c r="AB29" s="35"/>
      <c r="AC29" s="35"/>
      <c r="AD29" s="35"/>
      <c r="AE29" s="35"/>
      <c r="AF29" s="34"/>
      <c r="AG29" s="33"/>
    </row>
    <row r="30" spans="1:33" ht="29.25">
      <c r="A30" s="11" t="s">
        <v>127</v>
      </c>
      <c r="B30" s="12" t="s">
        <v>34</v>
      </c>
      <c r="C30" s="13" t="s">
        <v>121</v>
      </c>
      <c r="D30" s="13" t="s">
        <v>128</v>
      </c>
      <c r="E30" s="13" t="s">
        <v>129</v>
      </c>
      <c r="F30" s="14" t="s">
        <v>38</v>
      </c>
      <c r="G30" s="14" t="s">
        <v>115</v>
      </c>
      <c r="H30" s="15">
        <v>2</v>
      </c>
      <c r="I30" s="15">
        <v>10</v>
      </c>
      <c r="J30" s="16">
        <f t="shared" si="0"/>
        <v>2</v>
      </c>
      <c r="K30" s="16">
        <f t="shared" si="1"/>
        <v>20</v>
      </c>
      <c r="L30" s="18">
        <f>IFERROR(IF(B30="funkcna poziadavka",VLOOKUP(G30,[1]MODULY_CBA!$B$3:$E$23,4,0)*H30/SUMIFS($H$3:$H$332,$G$3:$G$332,G30,$B$3:$B$332,B30),),)</f>
        <v>2.1428571428571428</v>
      </c>
      <c r="M30" s="16">
        <f>IFERROR(IF(B30="Funkcna poziadavka",VLOOKUP(G30,[1]MODULY_CBA!$B$3:$E$23,3,0),),)</f>
        <v>0.99499999999999988</v>
      </c>
      <c r="N30" s="16">
        <f>IFERROR(IF(B30="funkcna poziadavka",VLOOKUP(G30,[1]MODULY_CBA!$B$3:$E$23,2,0),),)</f>
        <v>1.17</v>
      </c>
      <c r="O30" s="31">
        <f t="shared" si="3"/>
        <v>25.777607142857139</v>
      </c>
      <c r="P30" s="32">
        <f>IFERROR(O30*VLOOKUP(G30,[1]MODULY_CBA!$B$3:$F$23,5,0),)</f>
        <v>515.55214285714283</v>
      </c>
      <c r="Q30" s="20" t="str">
        <f>IFERROR(VLOOKUP(G30,[1]MODULY_CBA!$B$3:$I$23,6,0),"")</f>
        <v>Inkrement 4</v>
      </c>
      <c r="R30" s="35"/>
      <c r="S30" s="35"/>
      <c r="T30" s="35"/>
      <c r="U30" s="35"/>
      <c r="V30" s="35"/>
      <c r="W30" s="35"/>
      <c r="X30" s="35"/>
      <c r="Y30" s="35"/>
      <c r="Z30" s="35"/>
      <c r="AA30" s="35"/>
      <c r="AB30" s="35"/>
      <c r="AC30" s="35"/>
      <c r="AD30" s="35"/>
      <c r="AE30" s="35"/>
      <c r="AF30" s="34"/>
      <c r="AG30" s="33"/>
    </row>
    <row r="31" spans="1:33" ht="29.25">
      <c r="A31" s="11" t="s">
        <v>130</v>
      </c>
      <c r="B31" s="12" t="s">
        <v>34</v>
      </c>
      <c r="C31" s="13" t="s">
        <v>121</v>
      </c>
      <c r="D31" s="13" t="s">
        <v>131</v>
      </c>
      <c r="E31" s="13" t="s">
        <v>132</v>
      </c>
      <c r="F31" s="14" t="s">
        <v>38</v>
      </c>
      <c r="G31" s="14" t="s">
        <v>115</v>
      </c>
      <c r="H31" s="15">
        <v>2</v>
      </c>
      <c r="I31" s="15">
        <v>10</v>
      </c>
      <c r="J31" s="16">
        <f t="shared" si="0"/>
        <v>2</v>
      </c>
      <c r="K31" s="16">
        <f t="shared" si="1"/>
        <v>20</v>
      </c>
      <c r="L31" s="18">
        <f>IFERROR(IF(B31="funkcna poziadavka",VLOOKUP(G31,[1]MODULY_CBA!$B$3:$E$23,4,0)*H31/SUMIFS($H$3:$H$332,$G$3:$G$332,G31,$B$3:$B$332,B31),),)</f>
        <v>2.1428571428571428</v>
      </c>
      <c r="M31" s="16">
        <f>IFERROR(IF(B31="Funkcna poziadavka",VLOOKUP(G31,[1]MODULY_CBA!$B$3:$E$23,3,0),),)</f>
        <v>0.99499999999999988</v>
      </c>
      <c r="N31" s="16">
        <f>IFERROR(IF(B31="funkcna poziadavka",VLOOKUP(G31,[1]MODULY_CBA!$B$3:$E$23,2,0),),)</f>
        <v>1.17</v>
      </c>
      <c r="O31" s="31">
        <f t="shared" si="3"/>
        <v>25.777607142857139</v>
      </c>
      <c r="P31" s="32">
        <f>IFERROR(O31*VLOOKUP(G31,[1]MODULY_CBA!$B$3:$F$23,5,0),)</f>
        <v>515.55214285714283</v>
      </c>
      <c r="Q31" s="20" t="str">
        <f>IFERROR(VLOOKUP(G31,[1]MODULY_CBA!$B$3:$I$23,6,0),"")</f>
        <v>Inkrement 4</v>
      </c>
      <c r="R31" s="35"/>
      <c r="S31" s="35"/>
      <c r="T31" s="35"/>
      <c r="U31" s="35"/>
      <c r="V31" s="35"/>
      <c r="W31" s="35"/>
      <c r="X31" s="35"/>
      <c r="Y31" s="35"/>
      <c r="Z31" s="35"/>
      <c r="AA31" s="35"/>
      <c r="AB31" s="35"/>
      <c r="AC31" s="35"/>
      <c r="AD31" s="35"/>
      <c r="AE31" s="35"/>
      <c r="AF31" s="34"/>
      <c r="AG31" s="33"/>
    </row>
    <row r="32" spans="1:33" ht="29.25">
      <c r="A32" s="11" t="s">
        <v>133</v>
      </c>
      <c r="B32" s="12" t="s">
        <v>34</v>
      </c>
      <c r="C32" s="13" t="s">
        <v>121</v>
      </c>
      <c r="D32" s="13" t="s">
        <v>134</v>
      </c>
      <c r="E32" s="13" t="s">
        <v>135</v>
      </c>
      <c r="F32" s="14" t="s">
        <v>38</v>
      </c>
      <c r="G32" s="14" t="s">
        <v>115</v>
      </c>
      <c r="H32" s="15">
        <v>2</v>
      </c>
      <c r="I32" s="15">
        <v>10</v>
      </c>
      <c r="J32" s="16">
        <f t="shared" si="0"/>
        <v>2</v>
      </c>
      <c r="K32" s="16">
        <f t="shared" si="1"/>
        <v>20</v>
      </c>
      <c r="L32" s="18">
        <f>IFERROR(IF(B32="funkcna poziadavka",VLOOKUP(G32,[1]MODULY_CBA!$B$3:$E$23,4,0)*H32/SUMIFS($H$3:$H$332,$G$3:$G$332,G32,$B$3:$B$332,B32),),)</f>
        <v>2.1428571428571428</v>
      </c>
      <c r="M32" s="16">
        <f>IFERROR(IF(B32="Funkcna poziadavka",VLOOKUP(G32,[1]MODULY_CBA!$B$3:$E$23,3,0),),)</f>
        <v>0.99499999999999988</v>
      </c>
      <c r="N32" s="16">
        <f>IFERROR(IF(B32="funkcna poziadavka",VLOOKUP(G32,[1]MODULY_CBA!$B$3:$E$23,2,0),),)</f>
        <v>1.17</v>
      </c>
      <c r="O32" s="31">
        <f t="shared" si="3"/>
        <v>25.777607142857139</v>
      </c>
      <c r="P32" s="32">
        <f>IFERROR(O32*VLOOKUP(G32,[1]MODULY_CBA!$B$3:$F$23,5,0),)</f>
        <v>515.55214285714283</v>
      </c>
      <c r="Q32" s="20" t="str">
        <f>IFERROR(VLOOKUP(G32,[1]MODULY_CBA!$B$3:$I$23,6,0),"")</f>
        <v>Inkrement 4</v>
      </c>
      <c r="R32" s="35"/>
      <c r="S32" s="35"/>
      <c r="T32" s="35"/>
      <c r="U32" s="35"/>
      <c r="V32" s="35"/>
      <c r="W32" s="35"/>
      <c r="X32" s="35"/>
      <c r="Y32" s="35"/>
      <c r="Z32" s="35"/>
      <c r="AA32" s="35"/>
      <c r="AB32" s="35"/>
      <c r="AC32" s="35"/>
      <c r="AD32" s="35"/>
      <c r="AE32" s="35"/>
      <c r="AF32" s="34"/>
      <c r="AG32" s="33"/>
    </row>
    <row r="33" spans="1:33" ht="29.25">
      <c r="A33" s="11" t="s">
        <v>136</v>
      </c>
      <c r="B33" s="12" t="s">
        <v>34</v>
      </c>
      <c r="C33" s="13" t="s">
        <v>121</v>
      </c>
      <c r="D33" s="13" t="s">
        <v>137</v>
      </c>
      <c r="E33" s="13" t="s">
        <v>138</v>
      </c>
      <c r="F33" s="14" t="s">
        <v>38</v>
      </c>
      <c r="G33" s="14" t="s">
        <v>115</v>
      </c>
      <c r="H33" s="15">
        <v>2</v>
      </c>
      <c r="I33" s="15">
        <v>10</v>
      </c>
      <c r="J33" s="16">
        <f t="shared" si="0"/>
        <v>2</v>
      </c>
      <c r="K33" s="16">
        <f t="shared" si="1"/>
        <v>20</v>
      </c>
      <c r="L33" s="18">
        <f>IFERROR(IF(B33="funkcna poziadavka",VLOOKUP(G33,[1]MODULY_CBA!$B$3:$E$23,4,0)*H33/SUMIFS($H$3:$H$332,$G$3:$G$332,G33,$B$3:$B$332,B33),),)</f>
        <v>2.1428571428571428</v>
      </c>
      <c r="M33" s="16">
        <f>IFERROR(IF(B33="Funkcna poziadavka",VLOOKUP(G33,[1]MODULY_CBA!$B$3:$E$23,3,0),),)</f>
        <v>0.99499999999999988</v>
      </c>
      <c r="N33" s="16">
        <f>IFERROR(IF(B33="funkcna poziadavka",VLOOKUP(G33,[1]MODULY_CBA!$B$3:$E$23,2,0),),)</f>
        <v>1.17</v>
      </c>
      <c r="O33" s="31">
        <f t="shared" si="3"/>
        <v>25.777607142857139</v>
      </c>
      <c r="P33" s="32">
        <f>IFERROR(O33*VLOOKUP(G33,[1]MODULY_CBA!$B$3:$F$23,5,0),)</f>
        <v>515.55214285714283</v>
      </c>
      <c r="Q33" s="20" t="str">
        <f>IFERROR(VLOOKUP(G33,[1]MODULY_CBA!$B$3:$I$23,6,0),"")</f>
        <v>Inkrement 4</v>
      </c>
      <c r="R33" s="35"/>
      <c r="S33" s="35"/>
      <c r="T33" s="35"/>
      <c r="U33" s="35"/>
      <c r="V33" s="35"/>
      <c r="W33" s="35"/>
      <c r="X33" s="35"/>
      <c r="Y33" s="35"/>
      <c r="Z33" s="35"/>
      <c r="AA33" s="35"/>
      <c r="AB33" s="35"/>
      <c r="AC33" s="35"/>
      <c r="AD33" s="35"/>
      <c r="AE33" s="35"/>
      <c r="AF33" s="34"/>
      <c r="AG33" s="33"/>
    </row>
    <row r="34" spans="1:33" ht="29.25">
      <c r="A34" s="11" t="s">
        <v>139</v>
      </c>
      <c r="B34" s="12" t="s">
        <v>34</v>
      </c>
      <c r="C34" s="13" t="s">
        <v>121</v>
      </c>
      <c r="D34" s="13" t="s">
        <v>140</v>
      </c>
      <c r="E34" s="13" t="s">
        <v>141</v>
      </c>
      <c r="F34" s="14" t="s">
        <v>38</v>
      </c>
      <c r="G34" s="14" t="s">
        <v>115</v>
      </c>
      <c r="H34" s="15">
        <v>2</v>
      </c>
      <c r="I34" s="15">
        <v>10</v>
      </c>
      <c r="J34" s="16">
        <f t="shared" si="0"/>
        <v>2</v>
      </c>
      <c r="K34" s="16">
        <f t="shared" si="1"/>
        <v>20</v>
      </c>
      <c r="L34" s="18">
        <f>IFERROR(IF(B34="funkcna poziadavka",VLOOKUP(G34,[1]MODULY_CBA!$B$3:$E$23,4,0)*H34/SUMIFS($H$3:$H$332,$G$3:$G$332,G34,$B$3:$B$332,B34),),)</f>
        <v>2.1428571428571428</v>
      </c>
      <c r="M34" s="16">
        <f>IFERROR(IF(B34="Funkcna poziadavka",VLOOKUP(G34,[1]MODULY_CBA!$B$3:$E$23,3,0),),)</f>
        <v>0.99499999999999988</v>
      </c>
      <c r="N34" s="16">
        <f>IFERROR(IF(B34="funkcna poziadavka",VLOOKUP(G34,[1]MODULY_CBA!$B$3:$E$23,2,0),),)</f>
        <v>1.17</v>
      </c>
      <c r="O34" s="31">
        <f t="shared" si="3"/>
        <v>25.777607142857139</v>
      </c>
      <c r="P34" s="32">
        <f>IFERROR(O34*VLOOKUP(G34,[1]MODULY_CBA!$B$3:$F$23,5,0),)</f>
        <v>515.55214285714283</v>
      </c>
      <c r="Q34" s="20" t="str">
        <f>IFERROR(VLOOKUP(G34,[1]MODULY_CBA!$B$3:$I$23,6,0),"")</f>
        <v>Inkrement 4</v>
      </c>
      <c r="R34" s="38"/>
      <c r="S34" s="38"/>
      <c r="T34" s="38"/>
      <c r="U34" s="38"/>
      <c r="V34" s="38"/>
      <c r="W34" s="38"/>
      <c r="X34" s="38"/>
      <c r="Y34" s="38"/>
      <c r="Z34" s="38"/>
      <c r="AA34" s="38"/>
      <c r="AB34" s="38"/>
      <c r="AC34" s="38"/>
      <c r="AD34" s="38"/>
      <c r="AE34" s="38"/>
    </row>
    <row r="35" spans="1:33" ht="15">
      <c r="A35" s="11" t="s">
        <v>142</v>
      </c>
      <c r="B35" s="12" t="s">
        <v>34</v>
      </c>
      <c r="C35" s="13" t="s">
        <v>143</v>
      </c>
      <c r="D35" s="13" t="s">
        <v>144</v>
      </c>
      <c r="E35" s="13" t="s">
        <v>145</v>
      </c>
      <c r="F35" s="14" t="s">
        <v>38</v>
      </c>
      <c r="G35" s="14" t="s">
        <v>115</v>
      </c>
      <c r="H35" s="15">
        <v>2</v>
      </c>
      <c r="I35" s="15">
        <v>10</v>
      </c>
      <c r="J35" s="16">
        <f t="shared" si="0"/>
        <v>2</v>
      </c>
      <c r="K35" s="16">
        <f t="shared" si="1"/>
        <v>20</v>
      </c>
      <c r="L35" s="18">
        <f>IFERROR(IF(B35="funkcna poziadavka",VLOOKUP(G35,[1]MODULY_CBA!$B$3:$E$23,4,0)*H35/SUMIFS($H$3:$H$332,$G$3:$G$332,G35,$B$3:$B$332,B35),),)</f>
        <v>2.1428571428571428</v>
      </c>
      <c r="M35" s="16">
        <f>IFERROR(IF(B35="Funkcna poziadavka",VLOOKUP(G35,[1]MODULY_CBA!$B$3:$E$23,3,0),),)</f>
        <v>0.99499999999999988</v>
      </c>
      <c r="N35" s="16">
        <f>IFERROR(IF(B35="funkcna poziadavka",VLOOKUP(G35,[1]MODULY_CBA!$B$3:$E$23,2,0),),)</f>
        <v>1.17</v>
      </c>
      <c r="O35" s="31">
        <f t="shared" si="3"/>
        <v>25.777607142857139</v>
      </c>
      <c r="P35" s="32">
        <f>IFERROR(O35*VLOOKUP(G35,[1]MODULY_CBA!$B$3:$F$23,5,0),)</f>
        <v>515.55214285714283</v>
      </c>
      <c r="Q35" s="20" t="str">
        <f>IFERROR(VLOOKUP(G35,[1]MODULY_CBA!$B$3:$I$23,6,0),"")</f>
        <v>Inkrement 4</v>
      </c>
      <c r="R35" s="38"/>
      <c r="S35" s="38"/>
      <c r="T35" s="38"/>
      <c r="U35" s="38"/>
      <c r="V35" s="38"/>
      <c r="W35" s="38"/>
      <c r="X35" s="38"/>
      <c r="Y35" s="38"/>
      <c r="Z35" s="38"/>
      <c r="AA35" s="38"/>
      <c r="AB35" s="38"/>
      <c r="AC35" s="38"/>
      <c r="AD35" s="38"/>
      <c r="AE35" s="38"/>
    </row>
    <row r="36" spans="1:33" ht="15">
      <c r="A36" s="11" t="s">
        <v>146</v>
      </c>
      <c r="B36" s="12" t="s">
        <v>34</v>
      </c>
      <c r="C36" s="13" t="s">
        <v>143</v>
      </c>
      <c r="D36" s="13" t="s">
        <v>147</v>
      </c>
      <c r="E36" s="13" t="s">
        <v>148</v>
      </c>
      <c r="F36" s="14" t="s">
        <v>38</v>
      </c>
      <c r="G36" s="14" t="s">
        <v>115</v>
      </c>
      <c r="H36" s="15">
        <v>2</v>
      </c>
      <c r="I36" s="15">
        <v>10</v>
      </c>
      <c r="J36" s="16">
        <f t="shared" si="0"/>
        <v>2</v>
      </c>
      <c r="K36" s="16">
        <f t="shared" si="1"/>
        <v>20</v>
      </c>
      <c r="L36" s="18">
        <f>IFERROR(IF(B36="funkcna poziadavka",VLOOKUP(G36,[1]MODULY_CBA!$B$3:$E$23,4,0)*H36/SUMIFS($H$3:$H$332,$G$3:$G$332,G36,$B$3:$B$332,B36),),)</f>
        <v>2.1428571428571428</v>
      </c>
      <c r="M36" s="16">
        <f>IFERROR(IF(B36="Funkcna poziadavka",VLOOKUP(G36,[1]MODULY_CBA!$B$3:$E$23,3,0),),)</f>
        <v>0.99499999999999988</v>
      </c>
      <c r="N36" s="16">
        <f>IFERROR(IF(B36="funkcna poziadavka",VLOOKUP(G36,[1]MODULY_CBA!$B$3:$E$23,2,0),),)</f>
        <v>1.17</v>
      </c>
      <c r="O36" s="31">
        <f t="shared" si="3"/>
        <v>25.777607142857139</v>
      </c>
      <c r="P36" s="32">
        <f>IFERROR(O36*VLOOKUP(G36,[1]MODULY_CBA!$B$3:$F$23,5,0),)</f>
        <v>515.55214285714283</v>
      </c>
      <c r="Q36" s="20" t="str">
        <f>IFERROR(VLOOKUP(G36,[1]MODULY_CBA!$B$3:$I$23,6,0),"")</f>
        <v>Inkrement 4</v>
      </c>
      <c r="R36" s="38"/>
      <c r="S36" s="38"/>
      <c r="T36" s="38"/>
      <c r="U36" s="38"/>
      <c r="V36" s="38"/>
      <c r="W36" s="38"/>
      <c r="X36" s="38"/>
      <c r="Y36" s="38"/>
      <c r="Z36" s="38"/>
      <c r="AA36" s="38"/>
      <c r="AB36" s="38"/>
      <c r="AC36" s="38"/>
      <c r="AD36" s="38"/>
      <c r="AE36" s="38"/>
    </row>
    <row r="37" spans="1:33" ht="29.25">
      <c r="A37" s="11" t="s">
        <v>149</v>
      </c>
      <c r="B37" s="12" t="s">
        <v>34</v>
      </c>
      <c r="C37" s="13" t="s">
        <v>143</v>
      </c>
      <c r="D37" s="13" t="s">
        <v>150</v>
      </c>
      <c r="E37" s="13" t="s">
        <v>151</v>
      </c>
      <c r="F37" s="14" t="s">
        <v>38</v>
      </c>
      <c r="G37" s="14" t="s">
        <v>115</v>
      </c>
      <c r="H37" s="15">
        <v>2</v>
      </c>
      <c r="I37" s="15">
        <v>10</v>
      </c>
      <c r="J37" s="16">
        <f t="shared" si="0"/>
        <v>2</v>
      </c>
      <c r="K37" s="16">
        <f t="shared" si="1"/>
        <v>20</v>
      </c>
      <c r="L37" s="18">
        <f>IFERROR(IF(B37="funkcna poziadavka",VLOOKUP(G37,[1]MODULY_CBA!$B$3:$E$23,4,0)*H37/SUMIFS($H$3:$H$332,$G$3:$G$332,G37,$B$3:$B$332,B37),),)</f>
        <v>2.1428571428571428</v>
      </c>
      <c r="M37" s="16">
        <f>IFERROR(IF(B37="Funkcna poziadavka",VLOOKUP(G37,[1]MODULY_CBA!$B$3:$E$23,3,0),),)</f>
        <v>0.99499999999999988</v>
      </c>
      <c r="N37" s="16">
        <f>IFERROR(IF(B37="funkcna poziadavka",VLOOKUP(G37,[1]MODULY_CBA!$B$3:$E$23,2,0),),)</f>
        <v>1.17</v>
      </c>
      <c r="O37" s="31">
        <f t="shared" si="3"/>
        <v>25.777607142857139</v>
      </c>
      <c r="P37" s="32">
        <f>IFERROR(O37*VLOOKUP(G37,[1]MODULY_CBA!$B$3:$F$23,5,0),)</f>
        <v>515.55214285714283</v>
      </c>
      <c r="Q37" s="20" t="str">
        <f>IFERROR(VLOOKUP(G37,[1]MODULY_CBA!$B$3:$I$23,6,0),"")</f>
        <v>Inkrement 4</v>
      </c>
      <c r="R37" s="38"/>
      <c r="S37" s="38"/>
      <c r="T37" s="38"/>
      <c r="U37" s="38"/>
      <c r="V37" s="38"/>
      <c r="W37" s="38"/>
      <c r="X37" s="38"/>
      <c r="Y37" s="38"/>
      <c r="Z37" s="38"/>
      <c r="AA37" s="38"/>
      <c r="AB37" s="38"/>
      <c r="AC37" s="38"/>
      <c r="AD37" s="38"/>
      <c r="AE37" s="38"/>
    </row>
    <row r="38" spans="1:33" ht="29.25">
      <c r="A38" s="11" t="s">
        <v>152</v>
      </c>
      <c r="B38" s="12" t="s">
        <v>34</v>
      </c>
      <c r="C38" s="13" t="s">
        <v>143</v>
      </c>
      <c r="D38" s="13" t="s">
        <v>153</v>
      </c>
      <c r="E38" s="13" t="s">
        <v>154</v>
      </c>
      <c r="F38" s="14" t="s">
        <v>38</v>
      </c>
      <c r="G38" s="14" t="s">
        <v>115</v>
      </c>
      <c r="H38" s="15">
        <v>2</v>
      </c>
      <c r="I38" s="15">
        <v>10</v>
      </c>
      <c r="J38" s="16">
        <f t="shared" si="0"/>
        <v>2</v>
      </c>
      <c r="K38" s="16">
        <f t="shared" si="1"/>
        <v>20</v>
      </c>
      <c r="L38" s="18">
        <f>IFERROR(IF(B38="funkcna poziadavka",VLOOKUP(G38,[1]MODULY_CBA!$B$3:$E$23,4,0)*H38/SUMIFS($H$3:$H$332,$G$3:$G$332,G38,$B$3:$B$332,B38),),)</f>
        <v>2.1428571428571428</v>
      </c>
      <c r="M38" s="16">
        <f>IFERROR(IF(B38="Funkcna poziadavka",VLOOKUP(G38,[1]MODULY_CBA!$B$3:$E$23,3,0),),)</f>
        <v>0.99499999999999988</v>
      </c>
      <c r="N38" s="16">
        <f>IFERROR(IF(B38="funkcna poziadavka",VLOOKUP(G38,[1]MODULY_CBA!$B$3:$E$23,2,0),),)</f>
        <v>1.17</v>
      </c>
      <c r="O38" s="31">
        <f t="shared" si="3"/>
        <v>25.777607142857139</v>
      </c>
      <c r="P38" s="32">
        <f>IFERROR(O38*VLOOKUP(G38,[1]MODULY_CBA!$B$3:$F$23,5,0),)</f>
        <v>515.55214285714283</v>
      </c>
      <c r="Q38" s="20" t="str">
        <f>IFERROR(VLOOKUP(G38,[1]MODULY_CBA!$B$3:$I$23,6,0),"")</f>
        <v>Inkrement 4</v>
      </c>
      <c r="R38" s="38"/>
      <c r="S38" s="38"/>
      <c r="T38" s="38"/>
      <c r="U38" s="38"/>
      <c r="V38" s="38"/>
      <c r="W38" s="38"/>
      <c r="X38" s="38"/>
      <c r="Y38" s="38"/>
      <c r="Z38" s="38"/>
      <c r="AA38" s="38"/>
      <c r="AB38" s="38"/>
      <c r="AC38" s="38"/>
      <c r="AD38" s="38"/>
      <c r="AE38" s="38"/>
    </row>
    <row r="39" spans="1:33" ht="29.25">
      <c r="A39" s="11" t="s">
        <v>155</v>
      </c>
      <c r="B39" s="12" t="s">
        <v>34</v>
      </c>
      <c r="C39" s="13" t="s">
        <v>156</v>
      </c>
      <c r="D39" s="13" t="s">
        <v>157</v>
      </c>
      <c r="E39" s="13" t="s">
        <v>158</v>
      </c>
      <c r="F39" s="14" t="s">
        <v>38</v>
      </c>
      <c r="G39" s="14" t="s">
        <v>115</v>
      </c>
      <c r="H39" s="15">
        <v>2</v>
      </c>
      <c r="I39" s="15">
        <v>10</v>
      </c>
      <c r="J39" s="16">
        <f t="shared" si="0"/>
        <v>2</v>
      </c>
      <c r="K39" s="16">
        <f t="shared" si="1"/>
        <v>20</v>
      </c>
      <c r="L39" s="18">
        <f>IFERROR(IF(B39="funkcna poziadavka",VLOOKUP(G39,[1]MODULY_CBA!$B$3:$E$23,4,0)*H39/SUMIFS($H$3:$H$332,$G$3:$G$332,G39,$B$3:$B$332,B39),),)</f>
        <v>2.1428571428571428</v>
      </c>
      <c r="M39" s="16">
        <f>IFERROR(IF(B39="Funkcna poziadavka",VLOOKUP(G39,[1]MODULY_CBA!$B$3:$E$23,3,0),),)</f>
        <v>0.99499999999999988</v>
      </c>
      <c r="N39" s="16">
        <f>IFERROR(IF(B39="funkcna poziadavka",VLOOKUP(G39,[1]MODULY_CBA!$B$3:$E$23,2,0),),)</f>
        <v>1.17</v>
      </c>
      <c r="O39" s="31">
        <f t="shared" si="3"/>
        <v>25.777607142857139</v>
      </c>
      <c r="P39" s="32">
        <f>IFERROR(O39*VLOOKUP(G39,[1]MODULY_CBA!$B$3:$F$23,5,0),)</f>
        <v>515.55214285714283</v>
      </c>
      <c r="Q39" s="20" t="str">
        <f>IFERROR(VLOOKUP(G39,[1]MODULY_CBA!$B$3:$I$23,6,0),"")</f>
        <v>Inkrement 4</v>
      </c>
      <c r="R39" s="38"/>
      <c r="S39" s="38"/>
      <c r="T39" s="38"/>
      <c r="U39" s="38"/>
      <c r="V39" s="38"/>
      <c r="W39" s="38"/>
      <c r="X39" s="38"/>
      <c r="Y39" s="38"/>
      <c r="Z39" s="38"/>
      <c r="AA39" s="38"/>
      <c r="AB39" s="38"/>
      <c r="AC39" s="38"/>
      <c r="AD39" s="38"/>
      <c r="AE39" s="38"/>
    </row>
    <row r="40" spans="1:33" ht="25.5">
      <c r="A40" s="11" t="s">
        <v>159</v>
      </c>
      <c r="B40" s="12" t="s">
        <v>34</v>
      </c>
      <c r="C40" s="39" t="s">
        <v>160</v>
      </c>
      <c r="D40" s="40" t="s">
        <v>161</v>
      </c>
      <c r="E40" s="40" t="s">
        <v>162</v>
      </c>
      <c r="F40" s="14" t="s">
        <v>38</v>
      </c>
      <c r="G40" s="14" t="s">
        <v>163</v>
      </c>
      <c r="H40" s="15">
        <v>2</v>
      </c>
      <c r="I40" s="15">
        <v>10</v>
      </c>
      <c r="J40" s="16">
        <f t="shared" si="0"/>
        <v>2</v>
      </c>
      <c r="K40" s="16">
        <f t="shared" si="1"/>
        <v>20</v>
      </c>
      <c r="L40" s="18">
        <f>IFERROR(IF(B40="funkcna poziadavka",VLOOKUP(G40,[1]MODULY_CBA!$B$3:$E$23,4,0)*H40/SUMIFS($H$3:$H$332,$G$3:$G$332,G40,$B$3:$B$332,B40),),)</f>
        <v>3.1578947368421053</v>
      </c>
      <c r="M40" s="16">
        <f>IFERROR(IF(B40="Funkcna poziadavka",VLOOKUP(G40,[1]MODULY_CBA!$B$3:$E$23,3,0),),)</f>
        <v>0.99499999999999988</v>
      </c>
      <c r="N40" s="16">
        <f>IFERROR(IF(B40="funkcna poziadavka",VLOOKUP(G40,[1]MODULY_CBA!$B$3:$E$23,2,0),),)</f>
        <v>1.17</v>
      </c>
      <c r="O40" s="31">
        <f t="shared" si="3"/>
        <v>26.959263157894732</v>
      </c>
      <c r="P40" s="32">
        <f>IFERROR(O40*VLOOKUP(G40,[1]MODULY_CBA!$B$3:$F$23,5,0),)</f>
        <v>539.18526315789461</v>
      </c>
      <c r="Q40" s="20" t="str">
        <f>IFERROR(VLOOKUP(G40,[1]MODULY_CBA!$B$3:$I$23,6,0),"")</f>
        <v>Inkrement 3</v>
      </c>
      <c r="R40" s="38"/>
      <c r="S40" s="38"/>
      <c r="T40" s="38"/>
      <c r="U40" s="38"/>
      <c r="V40" s="38"/>
      <c r="W40" s="38"/>
      <c r="X40" s="38"/>
      <c r="Y40" s="38"/>
      <c r="Z40" s="38"/>
      <c r="AA40" s="38"/>
      <c r="AB40" s="38"/>
      <c r="AC40" s="38"/>
      <c r="AD40" s="38"/>
      <c r="AE40" s="38"/>
    </row>
    <row r="41" spans="1:33" ht="25.5">
      <c r="A41" s="11" t="s">
        <v>164</v>
      </c>
      <c r="B41" s="12" t="s">
        <v>34</v>
      </c>
      <c r="C41" s="39" t="s">
        <v>160</v>
      </c>
      <c r="D41" s="40" t="s">
        <v>165</v>
      </c>
      <c r="E41" s="40" t="s">
        <v>166</v>
      </c>
      <c r="F41" s="14" t="s">
        <v>38</v>
      </c>
      <c r="G41" s="14" t="s">
        <v>163</v>
      </c>
      <c r="H41" s="15">
        <v>2</v>
      </c>
      <c r="I41" s="15">
        <v>10</v>
      </c>
      <c r="J41" s="16">
        <f t="shared" si="0"/>
        <v>2</v>
      </c>
      <c r="K41" s="16">
        <f t="shared" si="1"/>
        <v>20</v>
      </c>
      <c r="L41" s="18">
        <f>IFERROR(IF(B41="funkcna poziadavka",VLOOKUP(G41,[1]MODULY_CBA!$B$3:$E$23,4,0)*H41/SUMIFS($H$3:$H$332,$G$3:$G$332,G41,$B$3:$B$332,B41),),)</f>
        <v>3.1578947368421053</v>
      </c>
      <c r="M41" s="16">
        <f>IFERROR(IF(B41="Funkcna poziadavka",VLOOKUP(G41,[1]MODULY_CBA!$B$3:$E$23,3,0),),)</f>
        <v>0.99499999999999988</v>
      </c>
      <c r="N41" s="16">
        <f>IFERROR(IF(B41="funkcna poziadavka",VLOOKUP(G41,[1]MODULY_CBA!$B$3:$E$23,2,0),),)</f>
        <v>1.17</v>
      </c>
      <c r="O41" s="31">
        <f t="shared" si="3"/>
        <v>26.959263157894732</v>
      </c>
      <c r="P41" s="32">
        <f>IFERROR(O41*VLOOKUP(G41,[1]MODULY_CBA!$B$3:$F$23,5,0),)</f>
        <v>539.18526315789461</v>
      </c>
      <c r="Q41" s="20" t="str">
        <f>IFERROR(VLOOKUP(G41,[1]MODULY_CBA!$B$3:$I$23,6,0),"")</f>
        <v>Inkrement 3</v>
      </c>
      <c r="R41" s="38"/>
      <c r="S41" s="38"/>
      <c r="T41" s="38"/>
      <c r="U41" s="38"/>
      <c r="V41" s="38"/>
      <c r="W41" s="38"/>
      <c r="X41" s="38"/>
      <c r="Y41" s="38"/>
      <c r="Z41" s="38"/>
      <c r="AA41" s="38"/>
      <c r="AB41" s="38"/>
      <c r="AC41" s="38"/>
      <c r="AD41" s="38"/>
      <c r="AE41" s="38"/>
    </row>
    <row r="42" spans="1:33" ht="29.25">
      <c r="A42" s="11" t="s">
        <v>167</v>
      </c>
      <c r="B42" s="12" t="s">
        <v>34</v>
      </c>
      <c r="C42" s="39" t="s">
        <v>160</v>
      </c>
      <c r="D42" s="40" t="s">
        <v>168</v>
      </c>
      <c r="E42" s="40" t="s">
        <v>169</v>
      </c>
      <c r="F42" s="14" t="s">
        <v>38</v>
      </c>
      <c r="G42" s="14" t="s">
        <v>163</v>
      </c>
      <c r="H42" s="15">
        <v>2</v>
      </c>
      <c r="I42" s="15">
        <v>10</v>
      </c>
      <c r="J42" s="16">
        <f t="shared" si="0"/>
        <v>2</v>
      </c>
      <c r="K42" s="16">
        <f t="shared" si="1"/>
        <v>20</v>
      </c>
      <c r="L42" s="18">
        <f>IFERROR(IF(B42="funkcna poziadavka",VLOOKUP(G42,[1]MODULY_CBA!$B$3:$E$23,4,0)*H42/SUMIFS($H$3:$H$332,$G$3:$G$332,G42,$B$3:$B$332,B42),),)</f>
        <v>3.1578947368421053</v>
      </c>
      <c r="M42" s="16">
        <f>IFERROR(IF(B42="Funkcna poziadavka",VLOOKUP(G42,[1]MODULY_CBA!$B$3:$E$23,3,0),),)</f>
        <v>0.99499999999999988</v>
      </c>
      <c r="N42" s="16">
        <f>IFERROR(IF(B42="funkcna poziadavka",VLOOKUP(G42,[1]MODULY_CBA!$B$3:$E$23,2,0),),)</f>
        <v>1.17</v>
      </c>
      <c r="O42" s="31">
        <f t="shared" si="3"/>
        <v>26.959263157894732</v>
      </c>
      <c r="P42" s="32">
        <f>IFERROR(O42*VLOOKUP(G42,[1]MODULY_CBA!$B$3:$F$23,5,0),)</f>
        <v>539.18526315789461</v>
      </c>
      <c r="Q42" s="20" t="str">
        <f>IFERROR(VLOOKUP(G42,[1]MODULY_CBA!$B$3:$I$23,6,0),"")</f>
        <v>Inkrement 3</v>
      </c>
      <c r="R42" s="38"/>
      <c r="S42" s="38"/>
      <c r="T42" s="38"/>
      <c r="U42" s="38"/>
      <c r="V42" s="38"/>
      <c r="W42" s="38"/>
      <c r="X42" s="38"/>
      <c r="Y42" s="38"/>
      <c r="Z42" s="38"/>
      <c r="AA42" s="38"/>
      <c r="AB42" s="38"/>
      <c r="AC42" s="38"/>
      <c r="AD42" s="38"/>
      <c r="AE42" s="38"/>
    </row>
    <row r="43" spans="1:33" ht="25.5">
      <c r="A43" s="11" t="s">
        <v>170</v>
      </c>
      <c r="B43" s="12" t="s">
        <v>34</v>
      </c>
      <c r="C43" s="39" t="s">
        <v>160</v>
      </c>
      <c r="D43" s="40" t="s">
        <v>171</v>
      </c>
      <c r="E43" s="40" t="s">
        <v>172</v>
      </c>
      <c r="F43" s="14" t="s">
        <v>38</v>
      </c>
      <c r="G43" s="14" t="s">
        <v>163</v>
      </c>
      <c r="H43" s="15">
        <v>2</v>
      </c>
      <c r="I43" s="15">
        <v>10</v>
      </c>
      <c r="J43" s="16">
        <f t="shared" si="0"/>
        <v>2</v>
      </c>
      <c r="K43" s="16">
        <f t="shared" si="1"/>
        <v>20</v>
      </c>
      <c r="L43" s="18">
        <f>IFERROR(IF(B43="funkcna poziadavka",VLOOKUP(G43,[1]MODULY_CBA!$B$3:$E$23,4,0)*H43/SUMIFS($H$3:$H$332,$G$3:$G$332,G43,$B$3:$B$332,B43),),)</f>
        <v>3.1578947368421053</v>
      </c>
      <c r="M43" s="16">
        <f>IFERROR(IF(B43="Funkcna poziadavka",VLOOKUP(G43,[1]MODULY_CBA!$B$3:$E$23,3,0),),)</f>
        <v>0.99499999999999988</v>
      </c>
      <c r="N43" s="16">
        <f>IFERROR(IF(B43="funkcna poziadavka",VLOOKUP(G43,[1]MODULY_CBA!$B$3:$E$23,2,0),),)</f>
        <v>1.17</v>
      </c>
      <c r="O43" s="31">
        <f t="shared" si="3"/>
        <v>26.959263157894732</v>
      </c>
      <c r="P43" s="32">
        <f>IFERROR(O43*VLOOKUP(G43,[1]MODULY_CBA!$B$3:$F$23,5,0),)</f>
        <v>539.18526315789461</v>
      </c>
      <c r="Q43" s="20" t="str">
        <f>IFERROR(VLOOKUP(G43,[1]MODULY_CBA!$B$3:$I$23,6,0),"")</f>
        <v>Inkrement 3</v>
      </c>
      <c r="R43" s="38"/>
      <c r="S43" s="38"/>
      <c r="T43" s="38"/>
      <c r="U43" s="38"/>
      <c r="V43" s="38"/>
      <c r="W43" s="38"/>
      <c r="X43" s="38"/>
      <c r="Y43" s="38"/>
      <c r="Z43" s="38"/>
      <c r="AA43" s="38"/>
      <c r="AB43" s="38"/>
      <c r="AC43" s="38"/>
      <c r="AD43" s="38"/>
      <c r="AE43" s="38"/>
    </row>
    <row r="44" spans="1:33" ht="29.25">
      <c r="A44" s="11" t="s">
        <v>173</v>
      </c>
      <c r="B44" s="12" t="s">
        <v>34</v>
      </c>
      <c r="C44" s="13" t="s">
        <v>174</v>
      </c>
      <c r="D44" s="13" t="s">
        <v>175</v>
      </c>
      <c r="E44" s="13" t="s">
        <v>176</v>
      </c>
      <c r="F44" s="14" t="s">
        <v>38</v>
      </c>
      <c r="G44" s="14" t="s">
        <v>163</v>
      </c>
      <c r="H44" s="15">
        <v>3</v>
      </c>
      <c r="I44" s="15">
        <v>10</v>
      </c>
      <c r="J44" s="16">
        <f t="shared" si="0"/>
        <v>3</v>
      </c>
      <c r="K44" s="16">
        <f t="shared" si="1"/>
        <v>30</v>
      </c>
      <c r="L44" s="18">
        <f>IFERROR(IF(B44="funkcna poziadavka",VLOOKUP(G44,[1]MODULY_CBA!$B$3:$E$23,4,0)*H44/SUMIFS($H$3:$H$332,$G$3:$G$332,G44,$B$3:$B$332,B44),),)</f>
        <v>4.7368421052631575</v>
      </c>
      <c r="M44" s="16">
        <f>IFERROR(IF(B44="Funkcna poziadavka",VLOOKUP(G44,[1]MODULY_CBA!$B$3:$E$23,3,0),),)</f>
        <v>0.99499999999999988</v>
      </c>
      <c r="N44" s="16">
        <f>IFERROR(IF(B44="funkcna poziadavka",VLOOKUP(G44,[1]MODULY_CBA!$B$3:$E$23,2,0),),)</f>
        <v>1.17</v>
      </c>
      <c r="O44" s="31">
        <f t="shared" si="3"/>
        <v>40.438894736842101</v>
      </c>
      <c r="P44" s="32">
        <f>IFERROR(O44*VLOOKUP(G44,[1]MODULY_CBA!$B$3:$F$23,5,0),)</f>
        <v>808.77789473684197</v>
      </c>
      <c r="Q44" s="20" t="str">
        <f>IFERROR(VLOOKUP(G44,[1]MODULY_CBA!$B$3:$I$23,6,0),"")</f>
        <v>Inkrement 3</v>
      </c>
      <c r="R44" s="38" t="s">
        <v>92</v>
      </c>
      <c r="S44" s="38" t="s">
        <v>92</v>
      </c>
      <c r="T44" s="38" t="s">
        <v>92</v>
      </c>
      <c r="U44" s="38" t="s">
        <v>92</v>
      </c>
      <c r="V44" s="38" t="s">
        <v>92</v>
      </c>
      <c r="W44" s="38" t="s">
        <v>92</v>
      </c>
      <c r="X44" s="38" t="s">
        <v>92</v>
      </c>
      <c r="Y44" s="38" t="s">
        <v>92</v>
      </c>
      <c r="Z44" s="38" t="s">
        <v>92</v>
      </c>
      <c r="AA44" s="38" t="s">
        <v>92</v>
      </c>
      <c r="AB44" s="38" t="s">
        <v>92</v>
      </c>
      <c r="AC44" s="38" t="s">
        <v>92</v>
      </c>
      <c r="AD44" s="38" t="s">
        <v>92</v>
      </c>
      <c r="AE44" s="38" t="s">
        <v>92</v>
      </c>
    </row>
    <row r="45" spans="1:33" ht="29.25">
      <c r="A45" s="11" t="s">
        <v>177</v>
      </c>
      <c r="B45" s="12" t="s">
        <v>34</v>
      </c>
      <c r="C45" s="13" t="s">
        <v>174</v>
      </c>
      <c r="D45" s="13" t="s">
        <v>178</v>
      </c>
      <c r="E45" s="13" t="s">
        <v>179</v>
      </c>
      <c r="F45" s="14" t="s">
        <v>38</v>
      </c>
      <c r="G45" s="14" t="s">
        <v>163</v>
      </c>
      <c r="H45" s="15">
        <v>2</v>
      </c>
      <c r="I45" s="15">
        <v>10</v>
      </c>
      <c r="J45" s="16">
        <f t="shared" si="0"/>
        <v>2</v>
      </c>
      <c r="K45" s="16">
        <f t="shared" si="1"/>
        <v>20</v>
      </c>
      <c r="L45" s="18">
        <f>IFERROR(IF(B45="funkcna poziadavka",VLOOKUP(G45,[1]MODULY_CBA!$B$3:$E$23,4,0)*H45/SUMIFS($H$3:$H$332,$G$3:$G$332,G45,$B$3:$B$332,B45),),)</f>
        <v>3.1578947368421053</v>
      </c>
      <c r="M45" s="16">
        <f>IFERROR(IF(B45="Funkcna poziadavka",VLOOKUP(G45,[1]MODULY_CBA!$B$3:$E$23,3,0),),)</f>
        <v>0.99499999999999988</v>
      </c>
      <c r="N45" s="16">
        <f>IFERROR(IF(B45="funkcna poziadavka",VLOOKUP(G45,[1]MODULY_CBA!$B$3:$E$23,2,0),),)</f>
        <v>1.17</v>
      </c>
      <c r="O45" s="31">
        <f t="shared" si="3"/>
        <v>26.959263157894732</v>
      </c>
      <c r="P45" s="32">
        <f>IFERROR(O45*VLOOKUP(G45,[1]MODULY_CBA!$B$3:$F$23,5,0),)</f>
        <v>539.18526315789461</v>
      </c>
      <c r="Q45" s="20" t="str">
        <f>IFERROR(VLOOKUP(G45,[1]MODULY_CBA!$B$3:$I$23,6,0),"")</f>
        <v>Inkrement 3</v>
      </c>
      <c r="R45" s="38"/>
      <c r="S45" s="38"/>
      <c r="T45" s="38"/>
      <c r="U45" s="38"/>
      <c r="V45" s="38"/>
      <c r="W45" s="38"/>
      <c r="X45" s="38"/>
      <c r="Y45" s="38"/>
      <c r="Z45" s="38"/>
      <c r="AA45" s="38"/>
      <c r="AB45" s="38"/>
      <c r="AC45" s="38"/>
      <c r="AD45" s="38"/>
      <c r="AE45" s="38"/>
    </row>
    <row r="46" spans="1:33" ht="29.25">
      <c r="A46" s="11" t="s">
        <v>180</v>
      </c>
      <c r="B46" s="12" t="s">
        <v>34</v>
      </c>
      <c r="C46" s="13" t="s">
        <v>174</v>
      </c>
      <c r="D46" s="13" t="s">
        <v>181</v>
      </c>
      <c r="E46" s="13" t="s">
        <v>182</v>
      </c>
      <c r="F46" s="14" t="s">
        <v>38</v>
      </c>
      <c r="G46" s="14" t="s">
        <v>163</v>
      </c>
      <c r="H46" s="15">
        <v>2</v>
      </c>
      <c r="I46" s="15">
        <v>10</v>
      </c>
      <c r="J46" s="16">
        <f t="shared" si="0"/>
        <v>2</v>
      </c>
      <c r="K46" s="16">
        <f t="shared" si="1"/>
        <v>20</v>
      </c>
      <c r="L46" s="18">
        <f>IFERROR(IF(B46="funkcna poziadavka",VLOOKUP(G46,[1]MODULY_CBA!$B$3:$E$23,4,0)*H46/SUMIFS($H$3:$H$332,$G$3:$G$332,G46,$B$3:$B$332,B46),),)</f>
        <v>3.1578947368421053</v>
      </c>
      <c r="M46" s="16">
        <f>IFERROR(IF(B46="Funkcna poziadavka",VLOOKUP(G46,[1]MODULY_CBA!$B$3:$E$23,3,0),),)</f>
        <v>0.99499999999999988</v>
      </c>
      <c r="N46" s="16">
        <f>IFERROR(IF(B46="funkcna poziadavka",VLOOKUP(G46,[1]MODULY_CBA!$B$3:$E$23,2,0),),)</f>
        <v>1.17</v>
      </c>
      <c r="O46" s="31">
        <f t="shared" si="3"/>
        <v>26.959263157894732</v>
      </c>
      <c r="P46" s="32">
        <f>IFERROR(O46*VLOOKUP(G46,[1]MODULY_CBA!$B$3:$F$23,5,0),)</f>
        <v>539.18526315789461</v>
      </c>
      <c r="Q46" s="20" t="str">
        <f>IFERROR(VLOOKUP(G46,[1]MODULY_CBA!$B$3:$I$23,6,0),"")</f>
        <v>Inkrement 3</v>
      </c>
      <c r="R46" s="38" t="s">
        <v>92</v>
      </c>
      <c r="S46" s="38" t="s">
        <v>92</v>
      </c>
      <c r="T46" s="38" t="s">
        <v>92</v>
      </c>
      <c r="U46" s="38" t="s">
        <v>92</v>
      </c>
      <c r="V46" s="38" t="s">
        <v>92</v>
      </c>
      <c r="W46" s="38" t="s">
        <v>92</v>
      </c>
      <c r="X46" s="38" t="s">
        <v>92</v>
      </c>
      <c r="Y46" s="38" t="s">
        <v>92</v>
      </c>
      <c r="Z46" s="38" t="s">
        <v>92</v>
      </c>
      <c r="AA46" s="38" t="s">
        <v>92</v>
      </c>
      <c r="AB46" s="38" t="s">
        <v>92</v>
      </c>
      <c r="AC46" s="38" t="s">
        <v>92</v>
      </c>
      <c r="AD46" s="38" t="s">
        <v>92</v>
      </c>
      <c r="AE46" s="38" t="s">
        <v>92</v>
      </c>
    </row>
    <row r="47" spans="1:33" ht="29.25">
      <c r="A47" s="11" t="s">
        <v>183</v>
      </c>
      <c r="B47" s="12" t="s">
        <v>34</v>
      </c>
      <c r="C47" s="13" t="s">
        <v>174</v>
      </c>
      <c r="D47" s="13" t="s">
        <v>184</v>
      </c>
      <c r="E47" s="13" t="s">
        <v>185</v>
      </c>
      <c r="F47" s="14" t="s">
        <v>38</v>
      </c>
      <c r="G47" s="14" t="s">
        <v>163</v>
      </c>
      <c r="H47" s="15">
        <v>2</v>
      </c>
      <c r="I47" s="15">
        <v>10</v>
      </c>
      <c r="J47" s="16">
        <f t="shared" si="0"/>
        <v>2</v>
      </c>
      <c r="K47" s="16">
        <f t="shared" si="1"/>
        <v>20</v>
      </c>
      <c r="L47" s="18">
        <f>IFERROR(IF(B47="funkcna poziadavka",VLOOKUP(G47,[1]MODULY_CBA!$B$3:$E$23,4,0)*H47/SUMIFS($H$3:$H$332,$G$3:$G$332,G47,$B$3:$B$332,B47),),)</f>
        <v>3.1578947368421053</v>
      </c>
      <c r="M47" s="16">
        <f>IFERROR(IF(B47="Funkcna poziadavka",VLOOKUP(G47,[1]MODULY_CBA!$B$3:$E$23,3,0),),)</f>
        <v>0.99499999999999988</v>
      </c>
      <c r="N47" s="16">
        <f>IFERROR(IF(B47="funkcna poziadavka",VLOOKUP(G47,[1]MODULY_CBA!$B$3:$E$23,2,0),),)</f>
        <v>1.17</v>
      </c>
      <c r="O47" s="31">
        <f t="shared" si="3"/>
        <v>26.959263157894732</v>
      </c>
      <c r="P47" s="32">
        <f>IFERROR(O47*VLOOKUP(G47,[1]MODULY_CBA!$B$3:$F$23,5,0),)</f>
        <v>539.18526315789461</v>
      </c>
      <c r="Q47" s="20" t="str">
        <f>IFERROR(VLOOKUP(G47,[1]MODULY_CBA!$B$3:$I$23,6,0),"")</f>
        <v>Inkrement 3</v>
      </c>
      <c r="R47" s="38"/>
      <c r="S47" s="38"/>
      <c r="T47" s="38"/>
      <c r="U47" s="38"/>
      <c r="V47" s="38"/>
      <c r="W47" s="38"/>
      <c r="X47" s="38"/>
      <c r="Y47" s="38"/>
      <c r="Z47" s="38"/>
      <c r="AA47" s="38"/>
      <c r="AB47" s="38"/>
      <c r="AC47" s="38"/>
      <c r="AD47" s="38"/>
      <c r="AE47" s="38"/>
    </row>
    <row r="48" spans="1:33" ht="29.25">
      <c r="A48" s="11" t="s">
        <v>186</v>
      </c>
      <c r="B48" s="12" t="s">
        <v>34</v>
      </c>
      <c r="C48" s="13" t="s">
        <v>174</v>
      </c>
      <c r="D48" s="13" t="s">
        <v>187</v>
      </c>
      <c r="E48" s="13" t="s">
        <v>188</v>
      </c>
      <c r="F48" s="14" t="s">
        <v>38</v>
      </c>
      <c r="G48" s="14" t="s">
        <v>163</v>
      </c>
      <c r="H48" s="15">
        <v>2</v>
      </c>
      <c r="I48" s="15">
        <v>10</v>
      </c>
      <c r="J48" s="16">
        <f t="shared" si="0"/>
        <v>2</v>
      </c>
      <c r="K48" s="16">
        <f t="shared" si="1"/>
        <v>20</v>
      </c>
      <c r="L48" s="18">
        <f>IFERROR(IF(B48="funkcna poziadavka",VLOOKUP(G48,[1]MODULY_CBA!$B$3:$E$23,4,0)*H48/SUMIFS($H$3:$H$332,$G$3:$G$332,G48,$B$3:$B$332,B48),),)</f>
        <v>3.1578947368421053</v>
      </c>
      <c r="M48" s="16">
        <f>IFERROR(IF(B48="Funkcna poziadavka",VLOOKUP(G48,[1]MODULY_CBA!$B$3:$E$23,3,0),),)</f>
        <v>0.99499999999999988</v>
      </c>
      <c r="N48" s="16">
        <f>IFERROR(IF(B48="funkcna poziadavka",VLOOKUP(G48,[1]MODULY_CBA!$B$3:$E$23,2,0),),)</f>
        <v>1.17</v>
      </c>
      <c r="O48" s="31">
        <f t="shared" si="3"/>
        <v>26.959263157894732</v>
      </c>
      <c r="P48" s="32">
        <f>IFERROR(O48*VLOOKUP(G48,[1]MODULY_CBA!$B$3:$F$23,5,0),)</f>
        <v>539.18526315789461</v>
      </c>
      <c r="Q48" s="20" t="str">
        <f>IFERROR(VLOOKUP(G48,[1]MODULY_CBA!$B$3:$I$23,6,0),"")</f>
        <v>Inkrement 3</v>
      </c>
      <c r="R48" s="38"/>
      <c r="S48" s="38"/>
      <c r="T48" s="38"/>
      <c r="U48" s="38"/>
      <c r="V48" s="38"/>
      <c r="W48" s="38"/>
      <c r="X48" s="38"/>
      <c r="Y48" s="38"/>
      <c r="Z48" s="38"/>
      <c r="AA48" s="38"/>
      <c r="AB48" s="38"/>
      <c r="AC48" s="38"/>
      <c r="AD48" s="38"/>
      <c r="AE48" s="38"/>
    </row>
    <row r="49" spans="1:31" ht="29.25">
      <c r="A49" s="11" t="s">
        <v>189</v>
      </c>
      <c r="B49" s="12" t="s">
        <v>34</v>
      </c>
      <c r="C49" s="13" t="s">
        <v>117</v>
      </c>
      <c r="D49" s="13" t="s">
        <v>190</v>
      </c>
      <c r="E49" s="13" t="s">
        <v>191</v>
      </c>
      <c r="F49" s="14" t="s">
        <v>38</v>
      </c>
      <c r="G49" s="14" t="s">
        <v>192</v>
      </c>
      <c r="H49" s="15">
        <v>2</v>
      </c>
      <c r="I49" s="15">
        <v>10</v>
      </c>
      <c r="J49" s="16">
        <f t="shared" si="0"/>
        <v>2</v>
      </c>
      <c r="K49" s="16">
        <f t="shared" si="1"/>
        <v>20</v>
      </c>
      <c r="L49" s="18">
        <f>IFERROR(IF(B49="funkcna poziadavka",VLOOKUP(G49,[1]MODULY_CBA!$B$3:$E$23,4,0)*H49/SUMIFS($H$3:$H$332,$G$3:$G$332,G49,$B$3:$B$332,B49),),)</f>
        <v>3.75</v>
      </c>
      <c r="M49" s="16">
        <f>IFERROR(IF(B49="Funkcna poziadavka",VLOOKUP(G49,[1]MODULY_CBA!$B$3:$E$23,3,0),),)</f>
        <v>0.99499999999999988</v>
      </c>
      <c r="N49" s="16">
        <f>IFERROR(IF(B49="funkcna poziadavka",VLOOKUP(G49,[1]MODULY_CBA!$B$3:$E$23,2,0),),)</f>
        <v>1.17</v>
      </c>
      <c r="O49" s="31">
        <f t="shared" si="3"/>
        <v>27.648562499999997</v>
      </c>
      <c r="P49" s="32">
        <f>IFERROR(O49*VLOOKUP(G49,[1]MODULY_CBA!$B$3:$F$23,5,0),)</f>
        <v>552.97124999999994</v>
      </c>
      <c r="Q49" s="20" t="str">
        <f>IFERROR(VLOOKUP(G49,[1]MODULY_CBA!$B$3:$I$23,6,0),"")</f>
        <v>Inkrement 3</v>
      </c>
      <c r="R49" s="38"/>
      <c r="S49" s="38"/>
      <c r="T49" s="38"/>
      <c r="U49" s="38"/>
      <c r="V49" s="38"/>
      <c r="W49" s="38"/>
      <c r="X49" s="38"/>
      <c r="Y49" s="38"/>
      <c r="Z49" s="38"/>
      <c r="AA49" s="38"/>
      <c r="AB49" s="38"/>
      <c r="AC49" s="38"/>
      <c r="AD49" s="38"/>
      <c r="AE49" s="38"/>
    </row>
    <row r="50" spans="1:31" ht="29.25">
      <c r="A50" s="11" t="s">
        <v>193</v>
      </c>
      <c r="B50" s="12" t="s">
        <v>34</v>
      </c>
      <c r="C50" s="13" t="s">
        <v>117</v>
      </c>
      <c r="D50" s="13" t="s">
        <v>194</v>
      </c>
      <c r="E50" s="13" t="s">
        <v>195</v>
      </c>
      <c r="F50" s="14" t="s">
        <v>38</v>
      </c>
      <c r="G50" s="14" t="s">
        <v>192</v>
      </c>
      <c r="H50" s="15">
        <v>2</v>
      </c>
      <c r="I50" s="15">
        <v>10</v>
      </c>
      <c r="J50" s="16">
        <f t="shared" si="0"/>
        <v>2</v>
      </c>
      <c r="K50" s="16">
        <f t="shared" si="1"/>
        <v>20</v>
      </c>
      <c r="L50" s="18">
        <f>IFERROR(IF(B50="funkcna poziadavka",VLOOKUP(G50,[1]MODULY_CBA!$B$3:$E$23,4,0)*H50/SUMIFS($H$3:$H$332,$G$3:$G$332,G50,$B$3:$B$332,B50),),)</f>
        <v>3.75</v>
      </c>
      <c r="M50" s="16">
        <f>IFERROR(IF(B50="Funkcna poziadavka",VLOOKUP(G50,[1]MODULY_CBA!$B$3:$E$23,3,0),),)</f>
        <v>0.99499999999999988</v>
      </c>
      <c r="N50" s="16">
        <f>IFERROR(IF(B50="funkcna poziadavka",VLOOKUP(G50,[1]MODULY_CBA!$B$3:$E$23,2,0),),)</f>
        <v>1.17</v>
      </c>
      <c r="O50" s="31">
        <f t="shared" si="3"/>
        <v>27.648562499999997</v>
      </c>
      <c r="P50" s="32">
        <f>IFERROR(O50*VLOOKUP(G50,[1]MODULY_CBA!$B$3:$F$23,5,0),)</f>
        <v>552.97124999999994</v>
      </c>
      <c r="Q50" s="20" t="str">
        <f>IFERROR(VLOOKUP(G50,[1]MODULY_CBA!$B$3:$I$23,6,0),"")</f>
        <v>Inkrement 3</v>
      </c>
      <c r="R50" s="38"/>
      <c r="S50" s="38"/>
      <c r="T50" s="38"/>
      <c r="U50" s="38"/>
      <c r="V50" s="38"/>
      <c r="W50" s="38"/>
      <c r="X50" s="38"/>
      <c r="Y50" s="38"/>
      <c r="Z50" s="38"/>
      <c r="AA50" s="38"/>
      <c r="AB50" s="38"/>
      <c r="AC50" s="38"/>
      <c r="AD50" s="38"/>
      <c r="AE50" s="38"/>
    </row>
    <row r="51" spans="1:31" ht="43.5">
      <c r="A51" s="11" t="s">
        <v>196</v>
      </c>
      <c r="B51" s="12" t="s">
        <v>34</v>
      </c>
      <c r="C51" s="13" t="s">
        <v>197</v>
      </c>
      <c r="D51" s="13" t="s">
        <v>198</v>
      </c>
      <c r="E51" s="13" t="s">
        <v>199</v>
      </c>
      <c r="F51" s="14" t="s">
        <v>38</v>
      </c>
      <c r="G51" s="14" t="s">
        <v>192</v>
      </c>
      <c r="H51" s="15">
        <v>2</v>
      </c>
      <c r="I51" s="15">
        <v>10</v>
      </c>
      <c r="J51" s="16">
        <f t="shared" si="0"/>
        <v>2</v>
      </c>
      <c r="K51" s="16">
        <f t="shared" si="1"/>
        <v>20</v>
      </c>
      <c r="L51" s="18">
        <f>IFERROR(IF(B51="funkcna poziadavka",VLOOKUP(G51,[1]MODULY_CBA!$B$3:$E$23,4,0)*H51/SUMIFS($H$3:$H$332,$G$3:$G$332,G51,$B$3:$B$332,B51),),)</f>
        <v>3.75</v>
      </c>
      <c r="M51" s="16">
        <f>IFERROR(IF(B51="Funkcna poziadavka",VLOOKUP(G51,[1]MODULY_CBA!$B$3:$E$23,3,0),),)</f>
        <v>0.99499999999999988</v>
      </c>
      <c r="N51" s="16">
        <f>IFERROR(IF(B51="funkcna poziadavka",VLOOKUP(G51,[1]MODULY_CBA!$B$3:$E$23,2,0),),)</f>
        <v>1.17</v>
      </c>
      <c r="O51" s="31">
        <f t="shared" si="3"/>
        <v>27.648562499999997</v>
      </c>
      <c r="P51" s="32">
        <f>IFERROR(O51*VLOOKUP(G51,[1]MODULY_CBA!$B$3:$F$23,5,0),)</f>
        <v>552.97124999999994</v>
      </c>
      <c r="Q51" s="20" t="str">
        <f>IFERROR(VLOOKUP(G51,[1]MODULY_CBA!$B$3:$I$23,6,0),"")</f>
        <v>Inkrement 3</v>
      </c>
      <c r="R51" s="38"/>
      <c r="S51" s="38"/>
      <c r="T51" s="38"/>
      <c r="U51" s="38"/>
      <c r="V51" s="38"/>
      <c r="W51" s="38"/>
      <c r="X51" s="38"/>
      <c r="Y51" s="38"/>
      <c r="Z51" s="38"/>
      <c r="AA51" s="38"/>
      <c r="AB51" s="38"/>
      <c r="AC51" s="38"/>
      <c r="AD51" s="38"/>
      <c r="AE51" s="38"/>
    </row>
    <row r="52" spans="1:31" ht="29.25">
      <c r="A52" s="11" t="s">
        <v>200</v>
      </c>
      <c r="B52" s="12" t="s">
        <v>34</v>
      </c>
      <c r="C52" s="13" t="s">
        <v>201</v>
      </c>
      <c r="D52" s="13" t="s">
        <v>202</v>
      </c>
      <c r="E52" s="13" t="s">
        <v>203</v>
      </c>
      <c r="F52" s="14" t="s">
        <v>38</v>
      </c>
      <c r="G52" s="14" t="s">
        <v>192</v>
      </c>
      <c r="H52" s="15">
        <v>2</v>
      </c>
      <c r="I52" s="15">
        <v>10</v>
      </c>
      <c r="J52" s="16">
        <f t="shared" si="0"/>
        <v>2</v>
      </c>
      <c r="K52" s="16">
        <f t="shared" si="1"/>
        <v>20</v>
      </c>
      <c r="L52" s="18">
        <f>IFERROR(IF(B52="funkcna poziadavka",VLOOKUP(G52,[1]MODULY_CBA!$B$3:$E$23,4,0)*H52/SUMIFS($H$3:$H$332,$G$3:$G$332,G52,$B$3:$B$332,B52),),)</f>
        <v>3.75</v>
      </c>
      <c r="M52" s="16">
        <f>IFERROR(IF(B52="Funkcna poziadavka",VLOOKUP(G52,[1]MODULY_CBA!$B$3:$E$23,3,0),),)</f>
        <v>0.99499999999999988</v>
      </c>
      <c r="N52" s="16">
        <f>IFERROR(IF(B52="funkcna poziadavka",VLOOKUP(G52,[1]MODULY_CBA!$B$3:$E$23,2,0),),)</f>
        <v>1.17</v>
      </c>
      <c r="O52" s="31">
        <f t="shared" si="3"/>
        <v>27.648562499999997</v>
      </c>
      <c r="P52" s="32">
        <f>IFERROR(O52*VLOOKUP(G52,[1]MODULY_CBA!$B$3:$F$23,5,0),)</f>
        <v>552.97124999999994</v>
      </c>
      <c r="Q52" s="20" t="str">
        <f>IFERROR(VLOOKUP(G52,[1]MODULY_CBA!$B$3:$I$23,6,0),"")</f>
        <v>Inkrement 3</v>
      </c>
      <c r="R52" s="38" t="s">
        <v>92</v>
      </c>
      <c r="S52" s="38" t="s">
        <v>92</v>
      </c>
      <c r="T52" s="38" t="s">
        <v>92</v>
      </c>
      <c r="U52" s="38" t="s">
        <v>92</v>
      </c>
      <c r="V52" s="38" t="s">
        <v>92</v>
      </c>
      <c r="W52" s="38" t="s">
        <v>92</v>
      </c>
      <c r="X52" s="38" t="s">
        <v>92</v>
      </c>
      <c r="Y52" s="38" t="s">
        <v>92</v>
      </c>
      <c r="Z52" s="38" t="s">
        <v>92</v>
      </c>
      <c r="AA52" s="38" t="s">
        <v>92</v>
      </c>
      <c r="AB52" s="38" t="s">
        <v>92</v>
      </c>
      <c r="AC52" s="38" t="s">
        <v>92</v>
      </c>
      <c r="AD52" s="38" t="s">
        <v>92</v>
      </c>
      <c r="AE52" s="38" t="s">
        <v>92</v>
      </c>
    </row>
    <row r="53" spans="1:31" ht="25.5">
      <c r="A53" s="11" t="s">
        <v>204</v>
      </c>
      <c r="B53" s="12" t="s">
        <v>34</v>
      </c>
      <c r="C53" s="13" t="s">
        <v>201</v>
      </c>
      <c r="D53" s="13" t="s">
        <v>205</v>
      </c>
      <c r="E53" s="13" t="s">
        <v>206</v>
      </c>
      <c r="F53" s="14" t="s">
        <v>38</v>
      </c>
      <c r="G53" s="14" t="s">
        <v>192</v>
      </c>
      <c r="H53" s="15">
        <v>2</v>
      </c>
      <c r="I53" s="15">
        <v>10</v>
      </c>
      <c r="J53" s="16">
        <f t="shared" si="0"/>
        <v>2</v>
      </c>
      <c r="K53" s="16">
        <f t="shared" si="1"/>
        <v>20</v>
      </c>
      <c r="L53" s="18">
        <f>IFERROR(IF(B53="funkcna poziadavka",VLOOKUP(G53,[1]MODULY_CBA!$B$3:$E$23,4,0)*H53/SUMIFS($H$3:$H$332,$G$3:$G$332,G53,$B$3:$B$332,B53),),)</f>
        <v>3.75</v>
      </c>
      <c r="M53" s="16">
        <f>IFERROR(IF(B53="Funkcna poziadavka",VLOOKUP(G53,[1]MODULY_CBA!$B$3:$E$23,3,0),),)</f>
        <v>0.99499999999999988</v>
      </c>
      <c r="N53" s="16">
        <f>IFERROR(IF(B53="funkcna poziadavka",VLOOKUP(G53,[1]MODULY_CBA!$B$3:$E$23,2,0),),)</f>
        <v>1.17</v>
      </c>
      <c r="O53" s="31">
        <f t="shared" si="3"/>
        <v>27.648562499999997</v>
      </c>
      <c r="P53" s="32">
        <f>IFERROR(O53*VLOOKUP(G53,[1]MODULY_CBA!$B$3:$F$23,5,0),)</f>
        <v>552.97124999999994</v>
      </c>
      <c r="Q53" s="20" t="str">
        <f>IFERROR(VLOOKUP(G53,[1]MODULY_CBA!$B$3:$I$23,6,0),"")</f>
        <v>Inkrement 3</v>
      </c>
      <c r="R53" s="38" t="s">
        <v>92</v>
      </c>
      <c r="S53" s="38" t="s">
        <v>92</v>
      </c>
      <c r="T53" s="38" t="s">
        <v>92</v>
      </c>
      <c r="U53" s="38" t="s">
        <v>92</v>
      </c>
      <c r="V53" s="38" t="s">
        <v>92</v>
      </c>
      <c r="W53" s="38" t="s">
        <v>92</v>
      </c>
      <c r="X53" s="38" t="s">
        <v>92</v>
      </c>
      <c r="Y53" s="38" t="s">
        <v>92</v>
      </c>
      <c r="Z53" s="38" t="s">
        <v>92</v>
      </c>
      <c r="AA53" s="38" t="s">
        <v>92</v>
      </c>
      <c r="AB53" s="38" t="s">
        <v>92</v>
      </c>
      <c r="AC53" s="38" t="s">
        <v>92</v>
      </c>
      <c r="AD53" s="38" t="s">
        <v>92</v>
      </c>
      <c r="AE53" s="38" t="s">
        <v>92</v>
      </c>
    </row>
    <row r="54" spans="1:31" ht="25.5">
      <c r="A54" s="11" t="s">
        <v>207</v>
      </c>
      <c r="B54" s="12" t="s">
        <v>34</v>
      </c>
      <c r="C54" s="13" t="s">
        <v>201</v>
      </c>
      <c r="D54" s="13" t="s">
        <v>208</v>
      </c>
      <c r="E54" s="13" t="s">
        <v>209</v>
      </c>
      <c r="F54" s="14" t="s">
        <v>38</v>
      </c>
      <c r="G54" s="14" t="s">
        <v>192</v>
      </c>
      <c r="H54" s="15">
        <v>2</v>
      </c>
      <c r="I54" s="15">
        <v>10</v>
      </c>
      <c r="J54" s="16">
        <f t="shared" si="0"/>
        <v>2</v>
      </c>
      <c r="K54" s="16">
        <f t="shared" si="1"/>
        <v>20</v>
      </c>
      <c r="L54" s="18">
        <f>IFERROR(IF(B54="funkcna poziadavka",VLOOKUP(G54,[1]MODULY_CBA!$B$3:$E$23,4,0)*H54/SUMIFS($H$3:$H$332,$G$3:$G$332,G54,$B$3:$B$332,B54),),)</f>
        <v>3.75</v>
      </c>
      <c r="M54" s="16">
        <f>IFERROR(IF(B54="Funkcna poziadavka",VLOOKUP(G54,[1]MODULY_CBA!$B$3:$E$23,3,0),),)</f>
        <v>0.99499999999999988</v>
      </c>
      <c r="N54" s="16">
        <f>IFERROR(IF(B54="funkcna poziadavka",VLOOKUP(G54,[1]MODULY_CBA!$B$3:$E$23,2,0),),)</f>
        <v>1.17</v>
      </c>
      <c r="O54" s="31">
        <f t="shared" si="3"/>
        <v>27.648562499999997</v>
      </c>
      <c r="P54" s="32">
        <f>IFERROR(O54*VLOOKUP(G54,[1]MODULY_CBA!$B$3:$F$23,5,0),)</f>
        <v>552.97124999999994</v>
      </c>
      <c r="Q54" s="20" t="str">
        <f>IFERROR(VLOOKUP(G54,[1]MODULY_CBA!$B$3:$I$23,6,0),"")</f>
        <v>Inkrement 3</v>
      </c>
      <c r="R54" s="38"/>
      <c r="S54" s="38"/>
      <c r="T54" s="38"/>
      <c r="U54" s="38"/>
      <c r="V54" s="38"/>
      <c r="W54" s="38"/>
      <c r="X54" s="38"/>
      <c r="Y54" s="38"/>
      <c r="Z54" s="38"/>
      <c r="AA54" s="38"/>
      <c r="AB54" s="38"/>
      <c r="AC54" s="38"/>
      <c r="AD54" s="38"/>
      <c r="AE54" s="38"/>
    </row>
    <row r="55" spans="1:31" ht="25.5">
      <c r="A55" s="11" t="s">
        <v>210</v>
      </c>
      <c r="B55" s="12" t="s">
        <v>34</v>
      </c>
      <c r="C55" s="13" t="s">
        <v>201</v>
      </c>
      <c r="D55" s="13" t="s">
        <v>211</v>
      </c>
      <c r="E55" s="13" t="s">
        <v>212</v>
      </c>
      <c r="F55" s="14" t="s">
        <v>38</v>
      </c>
      <c r="G55" s="14" t="s">
        <v>192</v>
      </c>
      <c r="H55" s="15">
        <v>2</v>
      </c>
      <c r="I55" s="15">
        <v>10</v>
      </c>
      <c r="J55" s="16">
        <f t="shared" si="0"/>
        <v>2</v>
      </c>
      <c r="K55" s="16">
        <f t="shared" si="1"/>
        <v>20</v>
      </c>
      <c r="L55" s="18">
        <f>IFERROR(IF(B55="funkcna poziadavka",VLOOKUP(G55,[1]MODULY_CBA!$B$3:$E$23,4,0)*H55/SUMIFS($H$3:$H$332,$G$3:$G$332,G55,$B$3:$B$332,B55),),)</f>
        <v>3.75</v>
      </c>
      <c r="M55" s="16">
        <f>IFERROR(IF(B55="Funkcna poziadavka",VLOOKUP(G55,[1]MODULY_CBA!$B$3:$E$23,3,0),),)</f>
        <v>0.99499999999999988</v>
      </c>
      <c r="N55" s="16">
        <f>IFERROR(IF(B55="funkcna poziadavka",VLOOKUP(G55,[1]MODULY_CBA!$B$3:$E$23,2,0),),)</f>
        <v>1.17</v>
      </c>
      <c r="O55" s="31">
        <f t="shared" si="3"/>
        <v>27.648562499999997</v>
      </c>
      <c r="P55" s="32">
        <f>IFERROR(O55*VLOOKUP(G55,[1]MODULY_CBA!$B$3:$F$23,5,0),)</f>
        <v>552.97124999999994</v>
      </c>
      <c r="Q55" s="20" t="str">
        <f>IFERROR(VLOOKUP(G55,[1]MODULY_CBA!$B$3:$I$23,6,0),"")</f>
        <v>Inkrement 3</v>
      </c>
      <c r="R55" s="38"/>
      <c r="S55" s="38"/>
      <c r="T55" s="38"/>
      <c r="U55" s="38"/>
      <c r="V55" s="38"/>
      <c r="W55" s="38"/>
      <c r="X55" s="38"/>
      <c r="Y55" s="38"/>
      <c r="Z55" s="38"/>
      <c r="AA55" s="38"/>
      <c r="AB55" s="38"/>
      <c r="AC55" s="38"/>
      <c r="AD55" s="38"/>
      <c r="AE55" s="38"/>
    </row>
    <row r="56" spans="1:31" ht="25.5">
      <c r="A56" s="11" t="s">
        <v>213</v>
      </c>
      <c r="B56" s="12" t="s">
        <v>34</v>
      </c>
      <c r="C56" s="13" t="s">
        <v>201</v>
      </c>
      <c r="D56" s="13" t="s">
        <v>214</v>
      </c>
      <c r="E56" s="13" t="s">
        <v>215</v>
      </c>
      <c r="F56" s="14" t="s">
        <v>38</v>
      </c>
      <c r="G56" s="14" t="s">
        <v>192</v>
      </c>
      <c r="H56" s="15">
        <v>2</v>
      </c>
      <c r="I56" s="15">
        <v>10</v>
      </c>
      <c r="J56" s="16">
        <f t="shared" si="0"/>
        <v>2</v>
      </c>
      <c r="K56" s="16">
        <f t="shared" si="1"/>
        <v>20</v>
      </c>
      <c r="L56" s="18">
        <f>IFERROR(IF(B56="funkcna poziadavka",VLOOKUP(G56,[1]MODULY_CBA!$B$3:$E$23,4,0)*H56/SUMIFS($H$3:$H$332,$G$3:$G$332,G56,$B$3:$B$332,B56),),)</f>
        <v>3.75</v>
      </c>
      <c r="M56" s="16">
        <f>IFERROR(IF(B56="Funkcna poziadavka",VLOOKUP(G56,[1]MODULY_CBA!$B$3:$E$23,3,0),),)</f>
        <v>0.99499999999999988</v>
      </c>
      <c r="N56" s="16">
        <f>IFERROR(IF(B56="funkcna poziadavka",VLOOKUP(G56,[1]MODULY_CBA!$B$3:$E$23,2,0),),)</f>
        <v>1.17</v>
      </c>
      <c r="O56" s="31">
        <f t="shared" si="3"/>
        <v>27.648562499999997</v>
      </c>
      <c r="P56" s="32">
        <f>IFERROR(O56*VLOOKUP(G56,[1]MODULY_CBA!$B$3:$F$23,5,0),)</f>
        <v>552.97124999999994</v>
      </c>
      <c r="Q56" s="20" t="str">
        <f>IFERROR(VLOOKUP(G56,[1]MODULY_CBA!$B$3:$I$23,6,0),"")</f>
        <v>Inkrement 3</v>
      </c>
      <c r="R56" s="38" t="s">
        <v>92</v>
      </c>
      <c r="S56" s="38" t="s">
        <v>92</v>
      </c>
      <c r="T56" s="38" t="s">
        <v>92</v>
      </c>
      <c r="U56" s="38" t="s">
        <v>92</v>
      </c>
      <c r="V56" s="38" t="s">
        <v>92</v>
      </c>
      <c r="W56" s="38" t="s">
        <v>92</v>
      </c>
      <c r="X56" s="38" t="s">
        <v>92</v>
      </c>
      <c r="Y56" s="38" t="s">
        <v>92</v>
      </c>
      <c r="Z56" s="38" t="s">
        <v>92</v>
      </c>
      <c r="AA56" s="38" t="s">
        <v>92</v>
      </c>
      <c r="AB56" s="38" t="s">
        <v>92</v>
      </c>
      <c r="AC56" s="38" t="s">
        <v>92</v>
      </c>
      <c r="AD56" s="38" t="s">
        <v>92</v>
      </c>
      <c r="AE56" s="38" t="s">
        <v>92</v>
      </c>
    </row>
    <row r="57" spans="1:31" ht="43.5">
      <c r="A57" s="11" t="s">
        <v>216</v>
      </c>
      <c r="B57" s="12" t="s">
        <v>34</v>
      </c>
      <c r="C57" s="13" t="s">
        <v>35</v>
      </c>
      <c r="D57" s="13" t="s">
        <v>41</v>
      </c>
      <c r="E57" s="39" t="s">
        <v>217</v>
      </c>
      <c r="F57" s="14" t="s">
        <v>38</v>
      </c>
      <c r="G57" s="14" t="s">
        <v>218</v>
      </c>
      <c r="H57" s="15">
        <v>2</v>
      </c>
      <c r="I57" s="15">
        <v>10</v>
      </c>
      <c r="J57" s="16">
        <f t="shared" si="0"/>
        <v>2</v>
      </c>
      <c r="K57" s="16">
        <f t="shared" si="1"/>
        <v>20</v>
      </c>
      <c r="L57" s="18">
        <f>IFERROR(IF(B57="funkcna poziadavka",VLOOKUP(G57,[1]MODULY_CBA!$B$3:$E$23,4,0)*H57/SUMIFS($H$3:$H$332,$G$3:$G$332,G57,$B$3:$B$332,B57),),)</f>
        <v>2</v>
      </c>
      <c r="M57" s="16">
        <f>IFERROR(IF(B57="Funkcna poziadavka",VLOOKUP(G57,[1]MODULY_CBA!$B$3:$E$23,3,0),),)</f>
        <v>0.99499999999999988</v>
      </c>
      <c r="N57" s="16">
        <f>IFERROR(IF(B57="funkcna poziadavka",VLOOKUP(G57,[1]MODULY_CBA!$B$3:$E$23,2,0),),)</f>
        <v>1.17</v>
      </c>
      <c r="O57" s="31">
        <f t="shared" si="3"/>
        <v>25.611299999999996</v>
      </c>
      <c r="P57" s="32">
        <f>IFERROR(O57*VLOOKUP(G57,[1]MODULY_CBA!$B$3:$F$23,5,0),)</f>
        <v>512.22599999999989</v>
      </c>
      <c r="Q57" s="20" t="str">
        <f>IFERROR(VLOOKUP(G57,[1]MODULY_CBA!$B$3:$I$23,6,0),"")</f>
        <v>Inkrement 3</v>
      </c>
      <c r="R57" s="38"/>
      <c r="S57" s="38"/>
      <c r="T57" s="38"/>
      <c r="U57" s="38"/>
      <c r="V57" s="38"/>
      <c r="W57" s="38"/>
      <c r="X57" s="38"/>
      <c r="Y57" s="38"/>
      <c r="Z57" s="38"/>
      <c r="AA57" s="38"/>
      <c r="AB57" s="38"/>
      <c r="AC57" s="38"/>
      <c r="AD57" s="38"/>
      <c r="AE57" s="38"/>
    </row>
    <row r="58" spans="1:31" ht="29.25">
      <c r="A58" s="11" t="s">
        <v>219</v>
      </c>
      <c r="B58" s="12" t="s">
        <v>34</v>
      </c>
      <c r="C58" s="13" t="s">
        <v>220</v>
      </c>
      <c r="D58" s="13" t="s">
        <v>220</v>
      </c>
      <c r="E58" s="13" t="s">
        <v>221</v>
      </c>
      <c r="F58" s="14" t="s">
        <v>38</v>
      </c>
      <c r="G58" s="14" t="s">
        <v>218</v>
      </c>
      <c r="H58" s="15">
        <v>2</v>
      </c>
      <c r="I58" s="15">
        <v>10</v>
      </c>
      <c r="J58" s="16">
        <f t="shared" si="0"/>
        <v>2</v>
      </c>
      <c r="K58" s="16">
        <f t="shared" si="1"/>
        <v>20</v>
      </c>
      <c r="L58" s="18">
        <f>IFERROR(IF(B58="funkcna poziadavka",VLOOKUP(G58,[1]MODULY_CBA!$B$3:$E$23,4,0)*H58/SUMIFS($H$3:$H$332,$G$3:$G$332,G58,$B$3:$B$332,B58),),)</f>
        <v>2</v>
      </c>
      <c r="M58" s="16">
        <f>IFERROR(IF(B58="Funkcna poziadavka",VLOOKUP(G58,[1]MODULY_CBA!$B$3:$E$23,3,0),),)</f>
        <v>0.99499999999999988</v>
      </c>
      <c r="N58" s="16">
        <f>IFERROR(IF(B58="funkcna poziadavka",VLOOKUP(G58,[1]MODULY_CBA!$B$3:$E$23,2,0),),)</f>
        <v>1.17</v>
      </c>
      <c r="O58" s="31">
        <f t="shared" si="3"/>
        <v>25.611299999999996</v>
      </c>
      <c r="P58" s="32">
        <f>IFERROR(O58*VLOOKUP(G58,[1]MODULY_CBA!$B$3:$F$23,5,0),)</f>
        <v>512.22599999999989</v>
      </c>
      <c r="Q58" s="20" t="str">
        <f>IFERROR(VLOOKUP(G58,[1]MODULY_CBA!$B$3:$I$23,6,0),"")</f>
        <v>Inkrement 3</v>
      </c>
      <c r="R58" s="38"/>
      <c r="S58" s="38"/>
      <c r="T58" s="38"/>
      <c r="U58" s="38"/>
      <c r="V58" s="38"/>
      <c r="W58" s="38"/>
      <c r="X58" s="38"/>
      <c r="Y58" s="38"/>
      <c r="Z58" s="38"/>
      <c r="AA58" s="38"/>
      <c r="AB58" s="38"/>
      <c r="AC58" s="38"/>
      <c r="AD58" s="38"/>
      <c r="AE58" s="38"/>
    </row>
    <row r="59" spans="1:31" ht="72">
      <c r="A59" s="11" t="s">
        <v>222</v>
      </c>
      <c r="B59" s="12" t="s">
        <v>34</v>
      </c>
      <c r="C59" s="13" t="s">
        <v>220</v>
      </c>
      <c r="D59" s="13" t="s">
        <v>223</v>
      </c>
      <c r="E59" s="13" t="s">
        <v>224</v>
      </c>
      <c r="F59" s="14" t="s">
        <v>38</v>
      </c>
      <c r="G59" s="14" t="s">
        <v>218</v>
      </c>
      <c r="H59" s="15">
        <v>3</v>
      </c>
      <c r="I59" s="15">
        <v>10</v>
      </c>
      <c r="J59" s="16">
        <f t="shared" si="0"/>
        <v>3</v>
      </c>
      <c r="K59" s="16">
        <f t="shared" si="1"/>
        <v>30</v>
      </c>
      <c r="L59" s="18">
        <f>IFERROR(IF(B59="funkcna poziadavka",VLOOKUP(G59,[1]MODULY_CBA!$B$3:$E$23,4,0)*H59/SUMIFS($H$3:$H$332,$G$3:$G$332,G59,$B$3:$B$332,B59),),)</f>
        <v>3</v>
      </c>
      <c r="M59" s="16">
        <f>IFERROR(IF(B59="Funkcna poziadavka",VLOOKUP(G59,[1]MODULY_CBA!$B$3:$E$23,3,0),),)</f>
        <v>0.99499999999999988</v>
      </c>
      <c r="N59" s="16">
        <f>IFERROR(IF(B59="funkcna poziadavka",VLOOKUP(G59,[1]MODULY_CBA!$B$3:$E$23,2,0),),)</f>
        <v>1.17</v>
      </c>
      <c r="O59" s="31">
        <f t="shared" si="3"/>
        <v>38.416949999999993</v>
      </c>
      <c r="P59" s="32">
        <f>IFERROR(O59*VLOOKUP(G59,[1]MODULY_CBA!$B$3:$F$23,5,0),)</f>
        <v>768.33899999999983</v>
      </c>
      <c r="Q59" s="20" t="str">
        <f>IFERROR(VLOOKUP(G59,[1]MODULY_CBA!$B$3:$I$23,6,0),"")</f>
        <v>Inkrement 3</v>
      </c>
      <c r="R59" s="38"/>
      <c r="S59" s="38"/>
      <c r="T59" s="38"/>
      <c r="U59" s="38"/>
      <c r="V59" s="38"/>
      <c r="W59" s="38"/>
      <c r="X59" s="38"/>
      <c r="Y59" s="38"/>
      <c r="Z59" s="38"/>
      <c r="AA59" s="38"/>
      <c r="AB59" s="38"/>
      <c r="AC59" s="38"/>
      <c r="AD59" s="38"/>
      <c r="AE59" s="38"/>
    </row>
    <row r="60" spans="1:31" ht="57.75">
      <c r="A60" s="11" t="s">
        <v>225</v>
      </c>
      <c r="B60" s="12" t="s">
        <v>34</v>
      </c>
      <c r="C60" s="13" t="s">
        <v>220</v>
      </c>
      <c r="D60" s="13" t="s">
        <v>226</v>
      </c>
      <c r="E60" s="13" t="s">
        <v>227</v>
      </c>
      <c r="F60" s="14" t="s">
        <v>38</v>
      </c>
      <c r="G60" s="14" t="s">
        <v>218</v>
      </c>
      <c r="H60" s="15">
        <v>2</v>
      </c>
      <c r="I60" s="15">
        <v>10</v>
      </c>
      <c r="J60" s="16">
        <f t="shared" si="0"/>
        <v>2</v>
      </c>
      <c r="K60" s="16">
        <f t="shared" si="1"/>
        <v>20</v>
      </c>
      <c r="L60" s="18">
        <f>IFERROR(IF(B60="funkcna poziadavka",VLOOKUP(G60,[1]MODULY_CBA!$B$3:$E$23,4,0)*H60/SUMIFS($H$3:$H$332,$G$3:$G$332,G60,$B$3:$B$332,B60),),)</f>
        <v>2</v>
      </c>
      <c r="M60" s="16">
        <f>IFERROR(IF(B60="Funkcna poziadavka",VLOOKUP(G60,[1]MODULY_CBA!$B$3:$E$23,3,0),),)</f>
        <v>0.99499999999999988</v>
      </c>
      <c r="N60" s="16">
        <f>IFERROR(IF(B60="funkcna poziadavka",VLOOKUP(G60,[1]MODULY_CBA!$B$3:$E$23,2,0),),)</f>
        <v>1.17</v>
      </c>
      <c r="O60" s="31">
        <f t="shared" si="3"/>
        <v>25.611299999999996</v>
      </c>
      <c r="P60" s="32">
        <f>IFERROR(O60*VLOOKUP(G60,[1]MODULY_CBA!$B$3:$F$23,5,0),)</f>
        <v>512.22599999999989</v>
      </c>
      <c r="Q60" s="20" t="str">
        <f>IFERROR(VLOOKUP(G60,[1]MODULY_CBA!$B$3:$I$23,6,0),"")</f>
        <v>Inkrement 3</v>
      </c>
      <c r="R60" s="38"/>
      <c r="S60" s="38"/>
      <c r="T60" s="38"/>
      <c r="U60" s="38"/>
      <c r="V60" s="38"/>
      <c r="W60" s="38"/>
      <c r="X60" s="38"/>
      <c r="Y60" s="38"/>
      <c r="Z60" s="38"/>
      <c r="AA60" s="38"/>
      <c r="AB60" s="38"/>
      <c r="AC60" s="38"/>
      <c r="AD60" s="38"/>
      <c r="AE60" s="38"/>
    </row>
    <row r="61" spans="1:31" ht="43.5">
      <c r="A61" s="11" t="s">
        <v>228</v>
      </c>
      <c r="B61" s="12" t="s">
        <v>34</v>
      </c>
      <c r="C61" s="13" t="s">
        <v>220</v>
      </c>
      <c r="D61" s="13" t="s">
        <v>229</v>
      </c>
      <c r="E61" s="13" t="s">
        <v>230</v>
      </c>
      <c r="F61" s="14" t="s">
        <v>38</v>
      </c>
      <c r="G61" s="14" t="s">
        <v>218</v>
      </c>
      <c r="H61" s="15">
        <v>2</v>
      </c>
      <c r="I61" s="15">
        <v>10</v>
      </c>
      <c r="J61" s="16">
        <f t="shared" si="0"/>
        <v>2</v>
      </c>
      <c r="K61" s="16">
        <f t="shared" si="1"/>
        <v>20</v>
      </c>
      <c r="L61" s="18">
        <f>IFERROR(IF(B61="funkcna poziadavka",VLOOKUP(G61,[1]MODULY_CBA!$B$3:$E$23,4,0)*H61/SUMIFS($H$3:$H$332,$G$3:$G$332,G61,$B$3:$B$332,B61),),)</f>
        <v>2</v>
      </c>
      <c r="M61" s="16">
        <f>IFERROR(IF(B61="Funkcna poziadavka",VLOOKUP(G61,[1]MODULY_CBA!$B$3:$E$23,3,0),),)</f>
        <v>0.99499999999999988</v>
      </c>
      <c r="N61" s="16">
        <f>IFERROR(IF(B61="funkcna poziadavka",VLOOKUP(G61,[1]MODULY_CBA!$B$3:$E$23,2,0),),)</f>
        <v>1.17</v>
      </c>
      <c r="O61" s="31">
        <f t="shared" si="3"/>
        <v>25.611299999999996</v>
      </c>
      <c r="P61" s="32">
        <f>IFERROR(O61*VLOOKUP(G61,[1]MODULY_CBA!$B$3:$F$23,5,0),)</f>
        <v>512.22599999999989</v>
      </c>
      <c r="Q61" s="20" t="str">
        <f>IFERROR(VLOOKUP(G61,[1]MODULY_CBA!$B$3:$I$23,6,0),"")</f>
        <v>Inkrement 3</v>
      </c>
      <c r="R61" s="38"/>
      <c r="S61" s="38"/>
      <c r="T61" s="38"/>
      <c r="U61" s="38"/>
      <c r="V61" s="38"/>
      <c r="W61" s="38"/>
      <c r="X61" s="38"/>
      <c r="Y61" s="38"/>
      <c r="Z61" s="38"/>
      <c r="AA61" s="38"/>
      <c r="AB61" s="38"/>
      <c r="AC61" s="38"/>
      <c r="AD61" s="38"/>
      <c r="AE61" s="38"/>
    </row>
    <row r="62" spans="1:31" ht="43.5">
      <c r="A62" s="11" t="s">
        <v>231</v>
      </c>
      <c r="B62" s="12" t="s">
        <v>34</v>
      </c>
      <c r="C62" s="13" t="s">
        <v>220</v>
      </c>
      <c r="D62" s="13" t="s">
        <v>232</v>
      </c>
      <c r="E62" s="13" t="s">
        <v>233</v>
      </c>
      <c r="F62" s="14" t="s">
        <v>38</v>
      </c>
      <c r="G62" s="14" t="s">
        <v>218</v>
      </c>
      <c r="H62" s="15">
        <v>3</v>
      </c>
      <c r="I62" s="15">
        <v>10</v>
      </c>
      <c r="J62" s="16">
        <f t="shared" si="0"/>
        <v>3</v>
      </c>
      <c r="K62" s="16">
        <f t="shared" si="1"/>
        <v>30</v>
      </c>
      <c r="L62" s="18">
        <f>IFERROR(IF(B62="funkcna poziadavka",VLOOKUP(G62,[1]MODULY_CBA!$B$3:$E$23,4,0)*H62/SUMIFS($H$3:$H$332,$G$3:$G$332,G62,$B$3:$B$332,B62),),)</f>
        <v>3</v>
      </c>
      <c r="M62" s="16">
        <f>IFERROR(IF(B62="Funkcna poziadavka",VLOOKUP(G62,[1]MODULY_CBA!$B$3:$E$23,3,0),),)</f>
        <v>0.99499999999999988</v>
      </c>
      <c r="N62" s="16">
        <f>IFERROR(IF(B62="funkcna poziadavka",VLOOKUP(G62,[1]MODULY_CBA!$B$3:$E$23,2,0),),)</f>
        <v>1.17</v>
      </c>
      <c r="O62" s="31">
        <f t="shared" si="3"/>
        <v>38.416949999999993</v>
      </c>
      <c r="P62" s="32">
        <f>IFERROR(O62*VLOOKUP(G62,[1]MODULY_CBA!$B$3:$F$23,5,0),)</f>
        <v>768.33899999999983</v>
      </c>
      <c r="Q62" s="20" t="str">
        <f>IFERROR(VLOOKUP(G62,[1]MODULY_CBA!$B$3:$I$23,6,0),"")</f>
        <v>Inkrement 3</v>
      </c>
      <c r="R62" s="38"/>
      <c r="S62" s="38"/>
      <c r="T62" s="38"/>
      <c r="U62" s="38"/>
      <c r="V62" s="38"/>
      <c r="W62" s="38"/>
      <c r="X62" s="38"/>
      <c r="Y62" s="38"/>
      <c r="Z62" s="38"/>
      <c r="AA62" s="38"/>
      <c r="AB62" s="38"/>
      <c r="AC62" s="38"/>
      <c r="AD62" s="38"/>
      <c r="AE62" s="38"/>
    </row>
    <row r="63" spans="1:31" ht="57.75">
      <c r="A63" s="11" t="s">
        <v>234</v>
      </c>
      <c r="B63" s="12" t="s">
        <v>34</v>
      </c>
      <c r="C63" s="13" t="s">
        <v>220</v>
      </c>
      <c r="D63" s="13" t="s">
        <v>235</v>
      </c>
      <c r="E63" s="13" t="s">
        <v>236</v>
      </c>
      <c r="F63" s="14" t="s">
        <v>38</v>
      </c>
      <c r="G63" s="14" t="s">
        <v>218</v>
      </c>
      <c r="H63" s="15">
        <v>2</v>
      </c>
      <c r="I63" s="15">
        <v>10</v>
      </c>
      <c r="J63" s="16">
        <f t="shared" si="0"/>
        <v>2</v>
      </c>
      <c r="K63" s="16">
        <f t="shared" si="1"/>
        <v>20</v>
      </c>
      <c r="L63" s="18">
        <f>IFERROR(IF(B63="funkcna poziadavka",VLOOKUP(G63,[1]MODULY_CBA!$B$3:$E$23,4,0)*H63/SUMIFS($H$3:$H$332,$G$3:$G$332,G63,$B$3:$B$332,B63),),)</f>
        <v>2</v>
      </c>
      <c r="M63" s="16">
        <f>IFERROR(IF(B63="Funkcna poziadavka",VLOOKUP(G63,[1]MODULY_CBA!$B$3:$E$23,3,0),),)</f>
        <v>0.99499999999999988</v>
      </c>
      <c r="N63" s="16">
        <f>IFERROR(IF(B63="funkcna poziadavka",VLOOKUP(G63,[1]MODULY_CBA!$B$3:$E$23,2,0),),)</f>
        <v>1.17</v>
      </c>
      <c r="O63" s="31">
        <f t="shared" si="3"/>
        <v>25.611299999999996</v>
      </c>
      <c r="P63" s="32">
        <f>IFERROR(O63*VLOOKUP(G63,[1]MODULY_CBA!$B$3:$F$23,5,0),)</f>
        <v>512.22599999999989</v>
      </c>
      <c r="Q63" s="20" t="str">
        <f>IFERROR(VLOOKUP(G63,[1]MODULY_CBA!$B$3:$I$23,6,0),"")</f>
        <v>Inkrement 3</v>
      </c>
      <c r="R63" s="38"/>
      <c r="S63" s="38"/>
      <c r="T63" s="38"/>
      <c r="U63" s="38"/>
      <c r="V63" s="38"/>
      <c r="W63" s="38"/>
      <c r="X63" s="38"/>
      <c r="Y63" s="38"/>
      <c r="Z63" s="38"/>
      <c r="AA63" s="38"/>
      <c r="AB63" s="38"/>
      <c r="AC63" s="38"/>
      <c r="AD63" s="38"/>
      <c r="AE63" s="38"/>
    </row>
    <row r="64" spans="1:31" ht="72">
      <c r="A64" s="11" t="s">
        <v>237</v>
      </c>
      <c r="B64" s="12" t="s">
        <v>34</v>
      </c>
      <c r="C64" s="13" t="s">
        <v>220</v>
      </c>
      <c r="D64" s="13" t="s">
        <v>238</v>
      </c>
      <c r="E64" s="13" t="s">
        <v>239</v>
      </c>
      <c r="F64" s="14" t="s">
        <v>38</v>
      </c>
      <c r="G64" s="14" t="s">
        <v>218</v>
      </c>
      <c r="H64" s="15">
        <v>2</v>
      </c>
      <c r="I64" s="15">
        <v>10</v>
      </c>
      <c r="J64" s="16">
        <f t="shared" si="0"/>
        <v>2</v>
      </c>
      <c r="K64" s="16">
        <f t="shared" si="1"/>
        <v>20</v>
      </c>
      <c r="L64" s="18">
        <f>IFERROR(IF(B64="funkcna poziadavka",VLOOKUP(G64,[1]MODULY_CBA!$B$3:$E$23,4,0)*H64/SUMIFS($H$3:$H$332,$G$3:$G$332,G64,$B$3:$B$332,B64),),)</f>
        <v>2</v>
      </c>
      <c r="M64" s="16">
        <f>IFERROR(IF(B64="Funkcna poziadavka",VLOOKUP(G64,[1]MODULY_CBA!$B$3:$E$23,3,0),),)</f>
        <v>0.99499999999999988</v>
      </c>
      <c r="N64" s="16">
        <f>IFERROR(IF(B64="funkcna poziadavka",VLOOKUP(G64,[1]MODULY_CBA!$B$3:$E$23,2,0),),)</f>
        <v>1.17</v>
      </c>
      <c r="O64" s="31">
        <f t="shared" si="3"/>
        <v>25.611299999999996</v>
      </c>
      <c r="P64" s="32">
        <f>IFERROR(O64*VLOOKUP(G64,[1]MODULY_CBA!$B$3:$F$23,5,0),)</f>
        <v>512.22599999999989</v>
      </c>
      <c r="Q64" s="20" t="str">
        <f>IFERROR(VLOOKUP(G64,[1]MODULY_CBA!$B$3:$I$23,6,0),"")</f>
        <v>Inkrement 3</v>
      </c>
      <c r="R64" s="38"/>
      <c r="S64" s="38"/>
      <c r="T64" s="38"/>
      <c r="U64" s="38"/>
      <c r="V64" s="38"/>
      <c r="W64" s="38"/>
      <c r="X64" s="38"/>
      <c r="Y64" s="38"/>
      <c r="Z64" s="38"/>
      <c r="AA64" s="38"/>
      <c r="AB64" s="38"/>
      <c r="AC64" s="38"/>
      <c r="AD64" s="38"/>
      <c r="AE64" s="38"/>
    </row>
    <row r="65" spans="1:31" ht="43.5">
      <c r="A65" s="11" t="s">
        <v>240</v>
      </c>
      <c r="B65" s="12" t="s">
        <v>34</v>
      </c>
      <c r="C65" s="13" t="s">
        <v>220</v>
      </c>
      <c r="D65" s="41" t="s">
        <v>241</v>
      </c>
      <c r="E65" s="13" t="s">
        <v>242</v>
      </c>
      <c r="F65" s="14" t="s">
        <v>38</v>
      </c>
      <c r="G65" s="14" t="s">
        <v>218</v>
      </c>
      <c r="H65" s="15">
        <v>2</v>
      </c>
      <c r="I65" s="15">
        <v>10</v>
      </c>
      <c r="J65" s="16">
        <f t="shared" si="0"/>
        <v>2</v>
      </c>
      <c r="K65" s="16">
        <f t="shared" si="1"/>
        <v>20</v>
      </c>
      <c r="L65" s="18">
        <f>IFERROR(IF(B65="funkcna poziadavka",VLOOKUP(G65,[1]MODULY_CBA!$B$3:$E$23,4,0)*H65/SUMIFS($H$3:$H$332,$G$3:$G$332,G65,$B$3:$B$332,B65),),)</f>
        <v>2</v>
      </c>
      <c r="M65" s="16">
        <f>IFERROR(IF(B65="Funkcna poziadavka",VLOOKUP(G65,[1]MODULY_CBA!$B$3:$E$23,3,0),),)</f>
        <v>0.99499999999999988</v>
      </c>
      <c r="N65" s="16">
        <f>IFERROR(IF(B65="funkcna poziadavka",VLOOKUP(G65,[1]MODULY_CBA!$B$3:$E$23,2,0),),)</f>
        <v>1.17</v>
      </c>
      <c r="O65" s="31">
        <f t="shared" si="3"/>
        <v>25.611299999999996</v>
      </c>
      <c r="P65" s="32">
        <f>IFERROR(O65*VLOOKUP(G65,[1]MODULY_CBA!$B$3:$F$23,5,0),)</f>
        <v>512.22599999999989</v>
      </c>
      <c r="Q65" s="20" t="str">
        <f>IFERROR(VLOOKUP(G65,[1]MODULY_CBA!$B$3:$I$23,6,0),"")</f>
        <v>Inkrement 3</v>
      </c>
      <c r="R65" s="38"/>
      <c r="S65" s="38"/>
      <c r="T65" s="38"/>
      <c r="U65" s="38"/>
      <c r="V65" s="38"/>
      <c r="W65" s="38"/>
      <c r="X65" s="38"/>
      <c r="Y65" s="38"/>
      <c r="Z65" s="38"/>
      <c r="AA65" s="38"/>
      <c r="AB65" s="38"/>
      <c r="AC65" s="38"/>
      <c r="AD65" s="38"/>
      <c r="AE65" s="38"/>
    </row>
    <row r="66" spans="1:31" ht="29.25">
      <c r="A66" s="11" t="s">
        <v>243</v>
      </c>
      <c r="B66" s="12" t="s">
        <v>34</v>
      </c>
      <c r="C66" s="13" t="s">
        <v>220</v>
      </c>
      <c r="D66" s="13" t="s">
        <v>244</v>
      </c>
      <c r="E66" s="13" t="s">
        <v>245</v>
      </c>
      <c r="F66" s="14" t="s">
        <v>38</v>
      </c>
      <c r="G66" s="14" t="s">
        <v>218</v>
      </c>
      <c r="H66" s="15">
        <v>2</v>
      </c>
      <c r="I66" s="15">
        <v>10</v>
      </c>
      <c r="J66" s="16">
        <f t="shared" si="0"/>
        <v>2</v>
      </c>
      <c r="K66" s="16">
        <f t="shared" si="1"/>
        <v>20</v>
      </c>
      <c r="L66" s="18">
        <f>IFERROR(IF(B66="funkcna poziadavka",VLOOKUP(G66,[1]MODULY_CBA!$B$3:$E$23,4,0)*H66/SUMIFS($H$3:$H$332,$G$3:$G$332,G66,$B$3:$B$332,B66),),)</f>
        <v>2</v>
      </c>
      <c r="M66" s="16">
        <f>IFERROR(IF(B66="Funkcna poziadavka",VLOOKUP(G66,[1]MODULY_CBA!$B$3:$E$23,3,0),),)</f>
        <v>0.99499999999999988</v>
      </c>
      <c r="N66" s="16">
        <f>IFERROR(IF(B66="funkcna poziadavka",VLOOKUP(G66,[1]MODULY_CBA!$B$3:$E$23,2,0),),)</f>
        <v>1.17</v>
      </c>
      <c r="O66" s="31">
        <f t="shared" si="3"/>
        <v>25.611299999999996</v>
      </c>
      <c r="P66" s="32">
        <f>IFERROR(O66*VLOOKUP(G66,[1]MODULY_CBA!$B$3:$F$23,5,0),)</f>
        <v>512.22599999999989</v>
      </c>
      <c r="Q66" s="20" t="str">
        <f>IFERROR(VLOOKUP(G66,[1]MODULY_CBA!$B$3:$I$23,6,0),"")</f>
        <v>Inkrement 3</v>
      </c>
      <c r="R66" s="38"/>
      <c r="S66" s="38"/>
      <c r="T66" s="38"/>
      <c r="U66" s="38"/>
      <c r="V66" s="38"/>
      <c r="W66" s="38"/>
      <c r="X66" s="38"/>
      <c r="Y66" s="38"/>
      <c r="Z66" s="38"/>
      <c r="AA66" s="38"/>
      <c r="AB66" s="38"/>
      <c r="AC66" s="38"/>
      <c r="AD66" s="38"/>
      <c r="AE66" s="38"/>
    </row>
    <row r="67" spans="1:31" ht="29.25">
      <c r="A67" s="11" t="s">
        <v>246</v>
      </c>
      <c r="B67" s="12" t="s">
        <v>34</v>
      </c>
      <c r="C67" s="13" t="s">
        <v>220</v>
      </c>
      <c r="D67" s="13" t="s">
        <v>247</v>
      </c>
      <c r="E67" s="13" t="s">
        <v>248</v>
      </c>
      <c r="F67" s="14" t="s">
        <v>38</v>
      </c>
      <c r="G67" s="14" t="s">
        <v>218</v>
      </c>
      <c r="H67" s="15">
        <v>2</v>
      </c>
      <c r="I67" s="15">
        <v>10</v>
      </c>
      <c r="J67" s="16">
        <f t="shared" ref="J67:J130" si="4">IF(ISNUMBER(H67),H67,)</f>
        <v>2</v>
      </c>
      <c r="K67" s="16">
        <f t="shared" si="1"/>
        <v>20</v>
      </c>
      <c r="L67" s="18">
        <f>IFERROR(IF(B67="funkcna poziadavka",VLOOKUP(G67,[1]MODULY_CBA!$B$3:$E$23,4,0)*H67/SUMIFS($H$3:$H$332,$G$3:$G$332,G67,$B$3:$B$332,B67),),)</f>
        <v>2</v>
      </c>
      <c r="M67" s="16">
        <f>IFERROR(IF(B67="Funkcna poziadavka",VLOOKUP(G67,[1]MODULY_CBA!$B$3:$E$23,3,0),),)</f>
        <v>0.99499999999999988</v>
      </c>
      <c r="N67" s="16">
        <f>IFERROR(IF(B67="funkcna poziadavka",VLOOKUP(G67,[1]MODULY_CBA!$B$3:$E$23,2,0),),)</f>
        <v>1.17</v>
      </c>
      <c r="O67" s="31">
        <f t="shared" si="3"/>
        <v>25.611299999999996</v>
      </c>
      <c r="P67" s="32">
        <f>IFERROR(O67*VLOOKUP(G67,[1]MODULY_CBA!$B$3:$F$23,5,0),)</f>
        <v>512.22599999999989</v>
      </c>
      <c r="Q67" s="20" t="str">
        <f>IFERROR(VLOOKUP(G67,[1]MODULY_CBA!$B$3:$I$23,6,0),"")</f>
        <v>Inkrement 3</v>
      </c>
      <c r="R67" s="38"/>
      <c r="S67" s="38"/>
      <c r="T67" s="38"/>
      <c r="U67" s="38"/>
      <c r="V67" s="38"/>
      <c r="W67" s="38"/>
      <c r="X67" s="38"/>
      <c r="Y67" s="38"/>
      <c r="Z67" s="38"/>
      <c r="AA67" s="38"/>
      <c r="AB67" s="38"/>
      <c r="AC67" s="38"/>
      <c r="AD67" s="38"/>
      <c r="AE67" s="38"/>
    </row>
    <row r="68" spans="1:31" ht="29.25">
      <c r="A68" s="11" t="s">
        <v>249</v>
      </c>
      <c r="B68" s="12" t="s">
        <v>34</v>
      </c>
      <c r="C68" s="13" t="s">
        <v>35</v>
      </c>
      <c r="D68" s="13" t="s">
        <v>250</v>
      </c>
      <c r="E68" s="13" t="s">
        <v>251</v>
      </c>
      <c r="F68" s="14" t="s">
        <v>38</v>
      </c>
      <c r="G68" s="14" t="s">
        <v>252</v>
      </c>
      <c r="H68" s="15">
        <v>2</v>
      </c>
      <c r="I68" s="15">
        <v>10</v>
      </c>
      <c r="J68" s="16">
        <f t="shared" si="4"/>
        <v>2</v>
      </c>
      <c r="K68" s="16">
        <f t="shared" ref="K68:K131" si="5">H68*I68</f>
        <v>20</v>
      </c>
      <c r="L68" s="18">
        <f>IFERROR(IF(B68="funkcna poziadavka",VLOOKUP(G68,[1]MODULY_CBA!$B$3:$E$23,4,0)*H68/SUMIFS($H$3:$H$332,$G$3:$G$332,G68,$B$3:$B$332,B68),),)</f>
        <v>0.4580152671755725</v>
      </c>
      <c r="M68" s="16">
        <f>IFERROR(IF(B68="Funkcna poziadavka",VLOOKUP(G68,[1]MODULY_CBA!$B$3:$E$23,3,0),),)</f>
        <v>0.99499999999999988</v>
      </c>
      <c r="N68" s="16">
        <f>IFERROR(IF(B68="funkcna poziadavka",VLOOKUP(G68,[1]MODULY_CBA!$B$3:$E$23,2,0),),)</f>
        <v>1.17</v>
      </c>
      <c r="O68" s="31">
        <f t="shared" si="3"/>
        <v>23.816198473282437</v>
      </c>
      <c r="P68" s="32">
        <f>IFERROR(O68*VLOOKUP(G68,[1]MODULY_CBA!$B$3:$F$23,5,0),)</f>
        <v>476.32396946564876</v>
      </c>
      <c r="Q68" s="20" t="str">
        <f>IFERROR(VLOOKUP(G68,[1]MODULY_CBA!$B$3:$I$23,6,0),"")</f>
        <v>Inkrement 2</v>
      </c>
      <c r="R68" s="38"/>
      <c r="S68" s="38"/>
      <c r="T68" s="38"/>
      <c r="U68" s="38"/>
      <c r="V68" s="38"/>
      <c r="W68" s="38"/>
      <c r="X68" s="38"/>
      <c r="Y68" s="38"/>
      <c r="Z68" s="38"/>
      <c r="AA68" s="38"/>
      <c r="AB68" s="38"/>
      <c r="AC68" s="38"/>
      <c r="AD68" s="38"/>
      <c r="AE68" s="38"/>
    </row>
    <row r="69" spans="1:31" ht="43.5">
      <c r="A69" s="11" t="s">
        <v>253</v>
      </c>
      <c r="B69" s="12" t="s">
        <v>34</v>
      </c>
      <c r="C69" s="13" t="s">
        <v>35</v>
      </c>
      <c r="D69" s="13" t="s">
        <v>41</v>
      </c>
      <c r="E69" s="13" t="s">
        <v>42</v>
      </c>
      <c r="F69" s="14" t="s">
        <v>38</v>
      </c>
      <c r="G69" s="14" t="s">
        <v>252</v>
      </c>
      <c r="H69" s="15">
        <v>2</v>
      </c>
      <c r="I69" s="15">
        <v>10</v>
      </c>
      <c r="J69" s="16">
        <f t="shared" si="4"/>
        <v>2</v>
      </c>
      <c r="K69" s="16">
        <f t="shared" si="5"/>
        <v>20</v>
      </c>
      <c r="L69" s="18">
        <f>IFERROR(IF(B69="funkcna poziadavka",VLOOKUP(G69,[1]MODULY_CBA!$B$3:$E$23,4,0)*H69/SUMIFS($H$3:$H$332,$G$3:$G$332,G69,$B$3:$B$332,B69),),)</f>
        <v>0.4580152671755725</v>
      </c>
      <c r="M69" s="16">
        <f>IFERROR(IF(B69="Funkcna poziadavka",VLOOKUP(G69,[1]MODULY_CBA!$B$3:$E$23,3,0),),)</f>
        <v>0.99499999999999988</v>
      </c>
      <c r="N69" s="16">
        <f>IFERROR(IF(B69="funkcna poziadavka",VLOOKUP(G69,[1]MODULY_CBA!$B$3:$E$23,2,0),),)</f>
        <v>1.17</v>
      </c>
      <c r="O69" s="31">
        <f t="shared" si="3"/>
        <v>23.816198473282437</v>
      </c>
      <c r="P69" s="32">
        <f>IFERROR(O69*VLOOKUP(G69,[1]MODULY_CBA!$B$3:$F$23,5,0),)</f>
        <v>476.32396946564876</v>
      </c>
      <c r="Q69" s="20" t="str">
        <f>IFERROR(VLOOKUP(G69,[1]MODULY_CBA!$B$3:$I$23,6,0),"")</f>
        <v>Inkrement 2</v>
      </c>
      <c r="R69" s="38"/>
      <c r="S69" s="38"/>
      <c r="T69" s="38"/>
      <c r="U69" s="38"/>
      <c r="V69" s="38"/>
      <c r="W69" s="38"/>
      <c r="X69" s="38"/>
      <c r="Y69" s="38"/>
      <c r="Z69" s="38"/>
      <c r="AA69" s="38"/>
      <c r="AB69" s="38"/>
      <c r="AC69" s="38"/>
      <c r="AD69" s="38"/>
      <c r="AE69" s="38"/>
    </row>
    <row r="70" spans="1:31" ht="43.5">
      <c r="A70" s="11" t="s">
        <v>254</v>
      </c>
      <c r="B70" s="12" t="s">
        <v>34</v>
      </c>
      <c r="C70" s="13" t="s">
        <v>35</v>
      </c>
      <c r="D70" s="13" t="s">
        <v>255</v>
      </c>
      <c r="E70" s="13" t="s">
        <v>256</v>
      </c>
      <c r="F70" s="14" t="s">
        <v>38</v>
      </c>
      <c r="G70" s="14" t="s">
        <v>252</v>
      </c>
      <c r="H70" s="15">
        <v>2</v>
      </c>
      <c r="I70" s="15">
        <v>10</v>
      </c>
      <c r="J70" s="16">
        <f t="shared" si="4"/>
        <v>2</v>
      </c>
      <c r="K70" s="16">
        <f t="shared" si="5"/>
        <v>20</v>
      </c>
      <c r="L70" s="18">
        <f>IFERROR(IF(B70="funkcna poziadavka",VLOOKUP(G70,[1]MODULY_CBA!$B$3:$E$23,4,0)*H70/SUMIFS($H$3:$H$332,$G$3:$G$332,G70,$B$3:$B$332,B70),),)</f>
        <v>0.4580152671755725</v>
      </c>
      <c r="M70" s="16">
        <f>IFERROR(IF(B70="Funkcna poziadavka",VLOOKUP(G70,[1]MODULY_CBA!$B$3:$E$23,3,0),),)</f>
        <v>0.99499999999999988</v>
      </c>
      <c r="N70" s="16">
        <f>IFERROR(IF(B70="funkcna poziadavka",VLOOKUP(G70,[1]MODULY_CBA!$B$3:$E$23,2,0),),)</f>
        <v>1.17</v>
      </c>
      <c r="O70" s="31">
        <f t="shared" si="3"/>
        <v>23.816198473282437</v>
      </c>
      <c r="P70" s="32">
        <f>IFERROR(O70*VLOOKUP(G70,[1]MODULY_CBA!$B$3:$F$23,5,0),)</f>
        <v>476.32396946564876</v>
      </c>
      <c r="Q70" s="20" t="str">
        <f>IFERROR(VLOOKUP(G70,[1]MODULY_CBA!$B$3:$I$23,6,0),"")</f>
        <v>Inkrement 2</v>
      </c>
      <c r="R70" s="38"/>
      <c r="S70" s="38"/>
      <c r="T70" s="38"/>
      <c r="U70" s="38"/>
      <c r="V70" s="38"/>
      <c r="W70" s="38"/>
      <c r="X70" s="38"/>
      <c r="Y70" s="38"/>
      <c r="Z70" s="38"/>
      <c r="AA70" s="38"/>
      <c r="AB70" s="38"/>
      <c r="AC70" s="38"/>
      <c r="AD70" s="38"/>
      <c r="AE70" s="38"/>
    </row>
    <row r="71" spans="1:31" ht="29.25">
      <c r="A71" s="11" t="s">
        <v>257</v>
      </c>
      <c r="B71" s="12" t="s">
        <v>34</v>
      </c>
      <c r="C71" s="13" t="s">
        <v>258</v>
      </c>
      <c r="D71" s="13" t="s">
        <v>259</v>
      </c>
      <c r="E71" s="13" t="s">
        <v>260</v>
      </c>
      <c r="F71" s="14" t="s">
        <v>38</v>
      </c>
      <c r="G71" s="14" t="s">
        <v>252</v>
      </c>
      <c r="H71" s="15">
        <v>3</v>
      </c>
      <c r="I71" s="15">
        <v>10</v>
      </c>
      <c r="J71" s="16">
        <f t="shared" si="4"/>
        <v>3</v>
      </c>
      <c r="K71" s="16">
        <f t="shared" si="5"/>
        <v>30</v>
      </c>
      <c r="L71" s="18">
        <f>IFERROR(IF(B71="funkcna poziadavka",VLOOKUP(G71,[1]MODULY_CBA!$B$3:$E$23,4,0)*H71/SUMIFS($H$3:$H$332,$G$3:$G$332,G71,$B$3:$B$332,B71),),)</f>
        <v>0.68702290076335881</v>
      </c>
      <c r="M71" s="16">
        <f>IFERROR(IF(B71="Funkcna poziadavka",VLOOKUP(G71,[1]MODULY_CBA!$B$3:$E$23,3,0),),)</f>
        <v>0.99499999999999988</v>
      </c>
      <c r="N71" s="16">
        <f>IFERROR(IF(B71="funkcna poziadavka",VLOOKUP(G71,[1]MODULY_CBA!$B$3:$E$23,2,0),),)</f>
        <v>1.17</v>
      </c>
      <c r="O71" s="31">
        <f t="shared" si="3"/>
        <v>35.724297709923654</v>
      </c>
      <c r="P71" s="32">
        <f>IFERROR(O71*VLOOKUP(G71,[1]MODULY_CBA!$B$3:$F$23,5,0),)</f>
        <v>714.48595419847311</v>
      </c>
      <c r="Q71" s="20" t="str">
        <f>IFERROR(VLOOKUP(G71,[1]MODULY_CBA!$B$3:$I$23,6,0),"")</f>
        <v>Inkrement 2</v>
      </c>
      <c r="R71" s="38"/>
      <c r="S71" s="38"/>
      <c r="T71" s="38"/>
      <c r="U71" s="38"/>
      <c r="V71" s="38"/>
      <c r="W71" s="38"/>
      <c r="X71" s="38"/>
      <c r="Y71" s="38"/>
      <c r="Z71" s="38"/>
      <c r="AA71" s="38"/>
      <c r="AB71" s="38"/>
      <c r="AC71" s="38"/>
      <c r="AD71" s="38"/>
      <c r="AE71" s="38"/>
    </row>
    <row r="72" spans="1:31" ht="29.25">
      <c r="A72" s="11" t="s">
        <v>261</v>
      </c>
      <c r="B72" s="12" t="s">
        <v>34</v>
      </c>
      <c r="C72" s="13" t="s">
        <v>258</v>
      </c>
      <c r="D72" s="13" t="s">
        <v>262</v>
      </c>
      <c r="E72" s="13" t="s">
        <v>263</v>
      </c>
      <c r="F72" s="14" t="s">
        <v>38</v>
      </c>
      <c r="G72" s="14" t="s">
        <v>252</v>
      </c>
      <c r="H72" s="15">
        <v>2</v>
      </c>
      <c r="I72" s="15">
        <v>10</v>
      </c>
      <c r="J72" s="16">
        <f t="shared" si="4"/>
        <v>2</v>
      </c>
      <c r="K72" s="16">
        <f t="shared" si="5"/>
        <v>20</v>
      </c>
      <c r="L72" s="18">
        <f>IFERROR(IF(B72="funkcna poziadavka",VLOOKUP(G72,[1]MODULY_CBA!$B$3:$E$23,4,0)*H72/SUMIFS($H$3:$H$332,$G$3:$G$332,G72,$B$3:$B$332,B72),),)</f>
        <v>0.4580152671755725</v>
      </c>
      <c r="M72" s="16">
        <f>IFERROR(IF(B72="Funkcna poziadavka",VLOOKUP(G72,[1]MODULY_CBA!$B$3:$E$23,3,0),),)</f>
        <v>0.99499999999999988</v>
      </c>
      <c r="N72" s="16">
        <f>IFERROR(IF(B72="funkcna poziadavka",VLOOKUP(G72,[1]MODULY_CBA!$B$3:$E$23,2,0),),)</f>
        <v>1.17</v>
      </c>
      <c r="O72" s="31">
        <f t="shared" si="3"/>
        <v>23.816198473282437</v>
      </c>
      <c r="P72" s="32">
        <f>IFERROR(O72*VLOOKUP(G72,[1]MODULY_CBA!$B$3:$F$23,5,0),)</f>
        <v>476.32396946564876</v>
      </c>
      <c r="Q72" s="20" t="str">
        <f>IFERROR(VLOOKUP(G72,[1]MODULY_CBA!$B$3:$I$23,6,0),"")</f>
        <v>Inkrement 2</v>
      </c>
      <c r="R72" s="38"/>
      <c r="S72" s="38"/>
      <c r="T72" s="38"/>
      <c r="U72" s="38"/>
      <c r="V72" s="38"/>
      <c r="W72" s="38"/>
      <c r="X72" s="38"/>
      <c r="Y72" s="38"/>
      <c r="Z72" s="38"/>
      <c r="AA72" s="38"/>
      <c r="AB72" s="38"/>
      <c r="AC72" s="38"/>
      <c r="AD72" s="38"/>
      <c r="AE72" s="38"/>
    </row>
    <row r="73" spans="1:31" ht="43.5">
      <c r="A73" s="11" t="s">
        <v>264</v>
      </c>
      <c r="B73" s="12" t="s">
        <v>34</v>
      </c>
      <c r="C73" s="42" t="s">
        <v>265</v>
      </c>
      <c r="D73" s="42" t="s">
        <v>266</v>
      </c>
      <c r="E73" s="42" t="s">
        <v>267</v>
      </c>
      <c r="F73" s="14" t="s">
        <v>38</v>
      </c>
      <c r="G73" s="14" t="s">
        <v>252</v>
      </c>
      <c r="H73" s="15">
        <v>2</v>
      </c>
      <c r="I73" s="15">
        <v>10</v>
      </c>
      <c r="J73" s="16">
        <f t="shared" si="4"/>
        <v>2</v>
      </c>
      <c r="K73" s="16">
        <f t="shared" si="5"/>
        <v>20</v>
      </c>
      <c r="L73" s="18">
        <f>IFERROR(IF(B73="funkcna poziadavka",VLOOKUP(G73,[1]MODULY_CBA!$B$3:$E$23,4,0)*H73/SUMIFS($H$3:$H$332,$G$3:$G$332,G73,$B$3:$B$332,B73),),)</f>
        <v>0.4580152671755725</v>
      </c>
      <c r="M73" s="16">
        <f>IFERROR(IF(B73="Funkcna poziadavka",VLOOKUP(G73,[1]MODULY_CBA!$B$3:$E$23,3,0),),)</f>
        <v>0.99499999999999988</v>
      </c>
      <c r="N73" s="16">
        <f>IFERROR(IF(B73="funkcna poziadavka",VLOOKUP(G73,[1]MODULY_CBA!$B$3:$E$23,2,0),),)</f>
        <v>1.17</v>
      </c>
      <c r="O73" s="31">
        <f t="shared" si="3"/>
        <v>23.816198473282437</v>
      </c>
      <c r="P73" s="32">
        <f>IFERROR(O73*VLOOKUP(G73,[1]MODULY_CBA!$B$3:$F$23,5,0),)</f>
        <v>476.32396946564876</v>
      </c>
      <c r="Q73" s="20" t="str">
        <f>IFERROR(VLOOKUP(G73,[1]MODULY_CBA!$B$3:$I$23,6,0),"")</f>
        <v>Inkrement 2</v>
      </c>
      <c r="R73" s="38"/>
      <c r="S73" s="38"/>
      <c r="T73" s="38"/>
      <c r="U73" s="38"/>
      <c r="V73" s="38"/>
      <c r="W73" s="38"/>
      <c r="X73" s="38"/>
      <c r="Y73" s="38"/>
      <c r="Z73" s="38"/>
      <c r="AA73" s="38"/>
      <c r="AB73" s="38"/>
      <c r="AC73" s="38"/>
      <c r="AD73" s="38"/>
      <c r="AE73" s="38"/>
    </row>
    <row r="74" spans="1:31" ht="29.25">
      <c r="A74" s="11" t="s">
        <v>268</v>
      </c>
      <c r="B74" s="12" t="s">
        <v>34</v>
      </c>
      <c r="C74" s="42" t="s">
        <v>265</v>
      </c>
      <c r="D74" s="42" t="s">
        <v>269</v>
      </c>
      <c r="E74" s="42" t="s">
        <v>270</v>
      </c>
      <c r="F74" s="14" t="s">
        <v>38</v>
      </c>
      <c r="G74" s="14" t="s">
        <v>252</v>
      </c>
      <c r="H74" s="15">
        <v>2</v>
      </c>
      <c r="I74" s="15">
        <v>10</v>
      </c>
      <c r="J74" s="16">
        <f t="shared" si="4"/>
        <v>2</v>
      </c>
      <c r="K74" s="16">
        <f t="shared" si="5"/>
        <v>20</v>
      </c>
      <c r="L74" s="18">
        <f>IFERROR(IF(B74="funkcna poziadavka",VLOOKUP(G74,[1]MODULY_CBA!$B$3:$E$23,4,0)*H74/SUMIFS($H$3:$H$332,$G$3:$G$332,G74,$B$3:$B$332,B74),),)</f>
        <v>0.4580152671755725</v>
      </c>
      <c r="M74" s="16">
        <f>IFERROR(IF(B74="Funkcna poziadavka",VLOOKUP(G74,[1]MODULY_CBA!$B$3:$E$23,3,0),),)</f>
        <v>0.99499999999999988</v>
      </c>
      <c r="N74" s="16">
        <f>IFERROR(IF(B74="funkcna poziadavka",VLOOKUP(G74,[1]MODULY_CBA!$B$3:$E$23,2,0),),)</f>
        <v>1.17</v>
      </c>
      <c r="O74" s="31">
        <f t="shared" si="3"/>
        <v>23.816198473282437</v>
      </c>
      <c r="P74" s="32">
        <f>IFERROR(O74*VLOOKUP(G74,[1]MODULY_CBA!$B$3:$F$23,5,0),)</f>
        <v>476.32396946564876</v>
      </c>
      <c r="Q74" s="20" t="str">
        <f>IFERROR(VLOOKUP(G74,[1]MODULY_CBA!$B$3:$I$23,6,0),"")</f>
        <v>Inkrement 2</v>
      </c>
      <c r="R74" s="38"/>
      <c r="S74" s="38"/>
      <c r="T74" s="38"/>
      <c r="U74" s="38"/>
      <c r="V74" s="38"/>
      <c r="W74" s="38"/>
      <c r="X74" s="38"/>
      <c r="Y74" s="38"/>
      <c r="Z74" s="38"/>
      <c r="AA74" s="38"/>
      <c r="AB74" s="38"/>
      <c r="AC74" s="38"/>
      <c r="AD74" s="38"/>
      <c r="AE74" s="38"/>
    </row>
    <row r="75" spans="1:31" ht="29.25">
      <c r="A75" s="11" t="s">
        <v>271</v>
      </c>
      <c r="B75" s="12" t="s">
        <v>34</v>
      </c>
      <c r="C75" s="13" t="s">
        <v>272</v>
      </c>
      <c r="D75" s="13" t="s">
        <v>273</v>
      </c>
      <c r="E75" s="13" t="s">
        <v>274</v>
      </c>
      <c r="F75" s="14" t="s">
        <v>38</v>
      </c>
      <c r="G75" s="14" t="s">
        <v>252</v>
      </c>
      <c r="H75" s="15">
        <v>2</v>
      </c>
      <c r="I75" s="15">
        <v>10</v>
      </c>
      <c r="J75" s="16">
        <f t="shared" si="4"/>
        <v>2</v>
      </c>
      <c r="K75" s="16">
        <f t="shared" si="5"/>
        <v>20</v>
      </c>
      <c r="L75" s="18">
        <f>IFERROR(IF(B75="funkcna poziadavka",VLOOKUP(G75,[1]MODULY_CBA!$B$3:$E$23,4,0)*H75/SUMIFS($H$3:$H$332,$G$3:$G$332,G75,$B$3:$B$332,B75),),)</f>
        <v>0.4580152671755725</v>
      </c>
      <c r="M75" s="16">
        <f>IFERROR(IF(B75="Funkcna poziadavka",VLOOKUP(G75,[1]MODULY_CBA!$B$3:$E$23,3,0),),)</f>
        <v>0.99499999999999988</v>
      </c>
      <c r="N75" s="16">
        <f>IFERROR(IF(B75="funkcna poziadavka",VLOOKUP(G75,[1]MODULY_CBA!$B$3:$E$23,2,0),),)</f>
        <v>1.17</v>
      </c>
      <c r="O75" s="31">
        <f t="shared" si="3"/>
        <v>23.816198473282437</v>
      </c>
      <c r="P75" s="32">
        <f>IFERROR(O75*VLOOKUP(G75,[1]MODULY_CBA!$B$3:$F$23,5,0),)</f>
        <v>476.32396946564876</v>
      </c>
      <c r="Q75" s="20" t="str">
        <f>IFERROR(VLOOKUP(G75,[1]MODULY_CBA!$B$3:$I$23,6,0),"")</f>
        <v>Inkrement 2</v>
      </c>
      <c r="R75" s="38"/>
      <c r="S75" s="38"/>
      <c r="T75" s="38"/>
      <c r="U75" s="38"/>
      <c r="V75" s="38"/>
      <c r="W75" s="38"/>
      <c r="X75" s="38"/>
      <c r="Y75" s="38"/>
      <c r="Z75" s="38"/>
      <c r="AA75" s="38"/>
      <c r="AB75" s="38"/>
      <c r="AC75" s="38"/>
      <c r="AD75" s="38"/>
      <c r="AE75" s="38"/>
    </row>
    <row r="76" spans="1:31" ht="29.25">
      <c r="A76" s="11" t="s">
        <v>275</v>
      </c>
      <c r="B76" s="12" t="s">
        <v>34</v>
      </c>
      <c r="C76" s="13" t="s">
        <v>272</v>
      </c>
      <c r="D76" s="13" t="s">
        <v>276</v>
      </c>
      <c r="E76" s="13" t="s">
        <v>277</v>
      </c>
      <c r="F76" s="14" t="s">
        <v>38</v>
      </c>
      <c r="G76" s="14" t="s">
        <v>252</v>
      </c>
      <c r="H76" s="15">
        <v>2</v>
      </c>
      <c r="I76" s="15">
        <v>10</v>
      </c>
      <c r="J76" s="16">
        <f t="shared" si="4"/>
        <v>2</v>
      </c>
      <c r="K76" s="16">
        <f t="shared" si="5"/>
        <v>20</v>
      </c>
      <c r="L76" s="18">
        <f>IFERROR(IF(B76="funkcna poziadavka",VLOOKUP(G76,[1]MODULY_CBA!$B$3:$E$23,4,0)*H76/SUMIFS($H$3:$H$332,$G$3:$G$332,G76,$B$3:$B$332,B76),),)</f>
        <v>0.4580152671755725</v>
      </c>
      <c r="M76" s="16">
        <f>IFERROR(IF(B76="Funkcna poziadavka",VLOOKUP(G76,[1]MODULY_CBA!$B$3:$E$23,3,0),),)</f>
        <v>0.99499999999999988</v>
      </c>
      <c r="N76" s="16">
        <f>IFERROR(IF(B76="funkcna poziadavka",VLOOKUP(G76,[1]MODULY_CBA!$B$3:$E$23,2,0),),)</f>
        <v>1.17</v>
      </c>
      <c r="O76" s="31">
        <f t="shared" ref="O76:O139" si="6">(K76+L76)*M76*N76</f>
        <v>23.816198473282437</v>
      </c>
      <c r="P76" s="32">
        <f>IFERROR(O76*VLOOKUP(G76,[1]MODULY_CBA!$B$3:$F$23,5,0),)</f>
        <v>476.32396946564876</v>
      </c>
      <c r="Q76" s="20" t="str">
        <f>IFERROR(VLOOKUP(G76,[1]MODULY_CBA!$B$3:$I$23,6,0),"")</f>
        <v>Inkrement 2</v>
      </c>
      <c r="R76" s="38"/>
      <c r="S76" s="38"/>
      <c r="T76" s="38"/>
      <c r="U76" s="38"/>
      <c r="V76" s="38"/>
      <c r="W76" s="38"/>
      <c r="X76" s="38"/>
      <c r="Y76" s="38"/>
      <c r="Z76" s="38"/>
      <c r="AA76" s="38"/>
      <c r="AB76" s="38"/>
      <c r="AC76" s="38"/>
      <c r="AD76" s="38"/>
      <c r="AE76" s="38"/>
    </row>
    <row r="77" spans="1:31" ht="43.5">
      <c r="A77" s="11" t="s">
        <v>278</v>
      </c>
      <c r="B77" s="12" t="s">
        <v>34</v>
      </c>
      <c r="C77" s="13" t="s">
        <v>279</v>
      </c>
      <c r="D77" s="13" t="s">
        <v>280</v>
      </c>
      <c r="E77" s="13" t="s">
        <v>281</v>
      </c>
      <c r="F77" s="14" t="s">
        <v>38</v>
      </c>
      <c r="G77" s="14" t="s">
        <v>252</v>
      </c>
      <c r="H77" s="15">
        <v>2</v>
      </c>
      <c r="I77" s="15">
        <v>10</v>
      </c>
      <c r="J77" s="16">
        <f t="shared" si="4"/>
        <v>2</v>
      </c>
      <c r="K77" s="16">
        <f t="shared" si="5"/>
        <v>20</v>
      </c>
      <c r="L77" s="18">
        <f>IFERROR(IF(B77="funkcna poziadavka",VLOOKUP(G77,[1]MODULY_CBA!$B$3:$E$23,4,0)*H77/SUMIFS($H$3:$H$332,$G$3:$G$332,G77,$B$3:$B$332,B77),),)</f>
        <v>0.4580152671755725</v>
      </c>
      <c r="M77" s="16">
        <f>IFERROR(IF(B77="Funkcna poziadavka",VLOOKUP(G77,[1]MODULY_CBA!$B$3:$E$23,3,0),),)</f>
        <v>0.99499999999999988</v>
      </c>
      <c r="N77" s="16">
        <f>IFERROR(IF(B77="funkcna poziadavka",VLOOKUP(G77,[1]MODULY_CBA!$B$3:$E$23,2,0),),)</f>
        <v>1.17</v>
      </c>
      <c r="O77" s="31">
        <f t="shared" si="6"/>
        <v>23.816198473282437</v>
      </c>
      <c r="P77" s="32">
        <f>IFERROR(O77*VLOOKUP(G77,[1]MODULY_CBA!$B$3:$F$23,5,0),)</f>
        <v>476.32396946564876</v>
      </c>
      <c r="Q77" s="20" t="str">
        <f>IFERROR(VLOOKUP(G77,[1]MODULY_CBA!$B$3:$I$23,6,0),"")</f>
        <v>Inkrement 2</v>
      </c>
      <c r="R77" s="38"/>
      <c r="S77" s="38"/>
      <c r="T77" s="38"/>
      <c r="U77" s="38"/>
      <c r="V77" s="38"/>
      <c r="W77" s="38"/>
      <c r="X77" s="38"/>
      <c r="Y77" s="38"/>
      <c r="Z77" s="38"/>
      <c r="AA77" s="38"/>
      <c r="AB77" s="38"/>
      <c r="AC77" s="38"/>
      <c r="AD77" s="38"/>
      <c r="AE77" s="38"/>
    </row>
    <row r="78" spans="1:31" ht="29.25">
      <c r="A78" s="11" t="s">
        <v>282</v>
      </c>
      <c r="B78" s="12" t="s">
        <v>34</v>
      </c>
      <c r="C78" s="13" t="s">
        <v>279</v>
      </c>
      <c r="D78" s="13" t="s">
        <v>283</v>
      </c>
      <c r="E78" s="13" t="s">
        <v>284</v>
      </c>
      <c r="F78" s="14" t="s">
        <v>38</v>
      </c>
      <c r="G78" s="14" t="s">
        <v>252</v>
      </c>
      <c r="H78" s="15">
        <v>3</v>
      </c>
      <c r="I78" s="15">
        <v>10</v>
      </c>
      <c r="J78" s="16">
        <f t="shared" si="4"/>
        <v>3</v>
      </c>
      <c r="K78" s="16">
        <f t="shared" si="5"/>
        <v>30</v>
      </c>
      <c r="L78" s="18">
        <f>IFERROR(IF(B78="funkcna poziadavka",VLOOKUP(G78,[1]MODULY_CBA!$B$3:$E$23,4,0)*H78/SUMIFS($H$3:$H$332,$G$3:$G$332,G78,$B$3:$B$332,B78),),)</f>
        <v>0.68702290076335881</v>
      </c>
      <c r="M78" s="16">
        <f>IFERROR(IF(B78="Funkcna poziadavka",VLOOKUP(G78,[1]MODULY_CBA!$B$3:$E$23,3,0),),)</f>
        <v>0.99499999999999988</v>
      </c>
      <c r="N78" s="16">
        <f>IFERROR(IF(B78="funkcna poziadavka",VLOOKUP(G78,[1]MODULY_CBA!$B$3:$E$23,2,0),),)</f>
        <v>1.17</v>
      </c>
      <c r="O78" s="31">
        <f t="shared" si="6"/>
        <v>35.724297709923654</v>
      </c>
      <c r="P78" s="32">
        <f>IFERROR(O78*VLOOKUP(G78,[1]MODULY_CBA!$B$3:$F$23,5,0),)</f>
        <v>714.48595419847311</v>
      </c>
      <c r="Q78" s="20" t="str">
        <f>IFERROR(VLOOKUP(G78,[1]MODULY_CBA!$B$3:$I$23,6,0),"")</f>
        <v>Inkrement 2</v>
      </c>
      <c r="R78" s="38"/>
      <c r="S78" s="38"/>
      <c r="T78" s="38"/>
      <c r="U78" s="38"/>
      <c r="V78" s="38"/>
      <c r="W78" s="38"/>
      <c r="X78" s="38"/>
      <c r="Y78" s="38"/>
      <c r="Z78" s="38"/>
      <c r="AA78" s="38"/>
      <c r="AB78" s="38"/>
      <c r="AC78" s="38"/>
      <c r="AD78" s="38"/>
      <c r="AE78" s="38"/>
    </row>
    <row r="79" spans="1:31" ht="15">
      <c r="A79" s="11" t="s">
        <v>285</v>
      </c>
      <c r="B79" s="12" t="s">
        <v>34</v>
      </c>
      <c r="C79" s="13" t="s">
        <v>279</v>
      </c>
      <c r="D79" s="13" t="s">
        <v>286</v>
      </c>
      <c r="E79" s="13" t="s">
        <v>287</v>
      </c>
      <c r="F79" s="14" t="s">
        <v>38</v>
      </c>
      <c r="G79" s="14" t="s">
        <v>252</v>
      </c>
      <c r="H79" s="15">
        <v>2</v>
      </c>
      <c r="I79" s="15">
        <v>10</v>
      </c>
      <c r="J79" s="16">
        <f t="shared" si="4"/>
        <v>2</v>
      </c>
      <c r="K79" s="16">
        <f t="shared" si="5"/>
        <v>20</v>
      </c>
      <c r="L79" s="18">
        <f>IFERROR(IF(B79="funkcna poziadavka",VLOOKUP(G79,[1]MODULY_CBA!$B$3:$E$23,4,0)*H79/SUMIFS($H$3:$H$332,$G$3:$G$332,G79,$B$3:$B$332,B79),),)</f>
        <v>0.4580152671755725</v>
      </c>
      <c r="M79" s="16">
        <f>IFERROR(IF(B79="Funkcna poziadavka",VLOOKUP(G79,[1]MODULY_CBA!$B$3:$E$23,3,0),),)</f>
        <v>0.99499999999999988</v>
      </c>
      <c r="N79" s="16">
        <f>IFERROR(IF(B79="funkcna poziadavka",VLOOKUP(G79,[1]MODULY_CBA!$B$3:$E$23,2,0),),)</f>
        <v>1.17</v>
      </c>
      <c r="O79" s="31">
        <f t="shared" si="6"/>
        <v>23.816198473282437</v>
      </c>
      <c r="P79" s="32">
        <f>IFERROR(O79*VLOOKUP(G79,[1]MODULY_CBA!$B$3:$F$23,5,0),)</f>
        <v>476.32396946564876</v>
      </c>
      <c r="Q79" s="20" t="str">
        <f>IFERROR(VLOOKUP(G79,[1]MODULY_CBA!$B$3:$I$23,6,0),"")</f>
        <v>Inkrement 2</v>
      </c>
      <c r="R79" s="38"/>
      <c r="S79" s="38"/>
      <c r="T79" s="38"/>
      <c r="U79" s="38"/>
      <c r="V79" s="38"/>
      <c r="W79" s="38"/>
      <c r="X79" s="38"/>
      <c r="Y79" s="38"/>
      <c r="Z79" s="38"/>
      <c r="AA79" s="38"/>
      <c r="AB79" s="38"/>
      <c r="AC79" s="38"/>
      <c r="AD79" s="38"/>
      <c r="AE79" s="38"/>
    </row>
    <row r="80" spans="1:31" ht="15">
      <c r="A80" s="11" t="s">
        <v>288</v>
      </c>
      <c r="B80" s="12" t="s">
        <v>34</v>
      </c>
      <c r="C80" s="13" t="s">
        <v>279</v>
      </c>
      <c r="D80" s="13" t="s">
        <v>289</v>
      </c>
      <c r="E80" s="13" t="s">
        <v>290</v>
      </c>
      <c r="F80" s="14" t="s">
        <v>38</v>
      </c>
      <c r="G80" s="14" t="s">
        <v>252</v>
      </c>
      <c r="H80" s="15">
        <v>2</v>
      </c>
      <c r="I80" s="15">
        <v>10</v>
      </c>
      <c r="J80" s="16">
        <f t="shared" si="4"/>
        <v>2</v>
      </c>
      <c r="K80" s="16">
        <f t="shared" si="5"/>
        <v>20</v>
      </c>
      <c r="L80" s="18">
        <f>IFERROR(IF(B80="funkcna poziadavka",VLOOKUP(G80,[1]MODULY_CBA!$B$3:$E$23,4,0)*H80/SUMIFS($H$3:$H$332,$G$3:$G$332,G80,$B$3:$B$332,B80),),)</f>
        <v>0.4580152671755725</v>
      </c>
      <c r="M80" s="16">
        <f>IFERROR(IF(B80="Funkcna poziadavka",VLOOKUP(G80,[1]MODULY_CBA!$B$3:$E$23,3,0),),)</f>
        <v>0.99499999999999988</v>
      </c>
      <c r="N80" s="16">
        <f>IFERROR(IF(B80="funkcna poziadavka",VLOOKUP(G80,[1]MODULY_CBA!$B$3:$E$23,2,0),),)</f>
        <v>1.17</v>
      </c>
      <c r="O80" s="31">
        <f t="shared" si="6"/>
        <v>23.816198473282437</v>
      </c>
      <c r="P80" s="32">
        <f>IFERROR(O80*VLOOKUP(G80,[1]MODULY_CBA!$B$3:$F$23,5,0),)</f>
        <v>476.32396946564876</v>
      </c>
      <c r="Q80" s="20" t="str">
        <f>IFERROR(VLOOKUP(G80,[1]MODULY_CBA!$B$3:$I$23,6,0),"")</f>
        <v>Inkrement 2</v>
      </c>
      <c r="R80" s="38"/>
      <c r="S80" s="38"/>
      <c r="T80" s="38"/>
      <c r="U80" s="38"/>
      <c r="V80" s="38"/>
      <c r="W80" s="38"/>
      <c r="X80" s="38"/>
      <c r="Y80" s="38"/>
      <c r="Z80" s="38"/>
      <c r="AA80" s="38"/>
      <c r="AB80" s="38"/>
      <c r="AC80" s="38"/>
      <c r="AD80" s="38"/>
      <c r="AE80" s="38"/>
    </row>
    <row r="81" spans="1:31" ht="15">
      <c r="A81" s="11" t="s">
        <v>291</v>
      </c>
      <c r="B81" s="12" t="s">
        <v>34</v>
      </c>
      <c r="C81" s="13" t="s">
        <v>279</v>
      </c>
      <c r="D81" s="13" t="s">
        <v>292</v>
      </c>
      <c r="E81" s="13" t="s">
        <v>293</v>
      </c>
      <c r="F81" s="14" t="s">
        <v>38</v>
      </c>
      <c r="G81" s="14" t="s">
        <v>252</v>
      </c>
      <c r="H81" s="15">
        <v>2</v>
      </c>
      <c r="I81" s="15">
        <v>10</v>
      </c>
      <c r="J81" s="16">
        <f t="shared" si="4"/>
        <v>2</v>
      </c>
      <c r="K81" s="16">
        <f t="shared" si="5"/>
        <v>20</v>
      </c>
      <c r="L81" s="18">
        <f>IFERROR(IF(B81="funkcna poziadavka",VLOOKUP(G81,[1]MODULY_CBA!$B$3:$E$23,4,0)*H81/SUMIFS($H$3:$H$332,$G$3:$G$332,G81,$B$3:$B$332,B81),),)</f>
        <v>0.4580152671755725</v>
      </c>
      <c r="M81" s="16">
        <f>IFERROR(IF(B81="Funkcna poziadavka",VLOOKUP(G81,[1]MODULY_CBA!$B$3:$E$23,3,0),),)</f>
        <v>0.99499999999999988</v>
      </c>
      <c r="N81" s="16">
        <f>IFERROR(IF(B81="funkcna poziadavka",VLOOKUP(G81,[1]MODULY_CBA!$B$3:$E$23,2,0),),)</f>
        <v>1.17</v>
      </c>
      <c r="O81" s="31">
        <f t="shared" si="6"/>
        <v>23.816198473282437</v>
      </c>
      <c r="P81" s="32">
        <f>IFERROR(O81*VLOOKUP(G81,[1]MODULY_CBA!$B$3:$F$23,5,0),)</f>
        <v>476.32396946564876</v>
      </c>
      <c r="Q81" s="20" t="str">
        <f>IFERROR(VLOOKUP(G81,[1]MODULY_CBA!$B$3:$I$23,6,0),"")</f>
        <v>Inkrement 2</v>
      </c>
      <c r="R81" s="38"/>
      <c r="S81" s="38"/>
      <c r="T81" s="38"/>
      <c r="U81" s="38"/>
      <c r="V81" s="38"/>
      <c r="W81" s="38"/>
      <c r="X81" s="38"/>
      <c r="Y81" s="38"/>
      <c r="Z81" s="38"/>
      <c r="AA81" s="38"/>
      <c r="AB81" s="38"/>
      <c r="AC81" s="38"/>
      <c r="AD81" s="38"/>
      <c r="AE81" s="38"/>
    </row>
    <row r="82" spans="1:31" ht="29.25">
      <c r="A82" s="11" t="s">
        <v>294</v>
      </c>
      <c r="B82" s="12" t="s">
        <v>34</v>
      </c>
      <c r="C82" s="13" t="s">
        <v>279</v>
      </c>
      <c r="D82" s="13" t="s">
        <v>295</v>
      </c>
      <c r="E82" s="13" t="s">
        <v>296</v>
      </c>
      <c r="F82" s="14" t="s">
        <v>38</v>
      </c>
      <c r="G82" s="14" t="s">
        <v>252</v>
      </c>
      <c r="H82" s="15">
        <v>2</v>
      </c>
      <c r="I82" s="15">
        <v>10</v>
      </c>
      <c r="J82" s="16">
        <f t="shared" si="4"/>
        <v>2</v>
      </c>
      <c r="K82" s="16">
        <f t="shared" si="5"/>
        <v>20</v>
      </c>
      <c r="L82" s="18">
        <f>IFERROR(IF(B82="funkcna poziadavka",VLOOKUP(G82,[1]MODULY_CBA!$B$3:$E$23,4,0)*H82/SUMIFS($H$3:$H$332,$G$3:$G$332,G82,$B$3:$B$332,B82),),)</f>
        <v>0.4580152671755725</v>
      </c>
      <c r="M82" s="16">
        <f>IFERROR(IF(B82="Funkcna poziadavka",VLOOKUP(G82,[1]MODULY_CBA!$B$3:$E$23,3,0),),)</f>
        <v>0.99499999999999988</v>
      </c>
      <c r="N82" s="16">
        <f>IFERROR(IF(B82="funkcna poziadavka",VLOOKUP(G82,[1]MODULY_CBA!$B$3:$E$23,2,0),),)</f>
        <v>1.17</v>
      </c>
      <c r="O82" s="31">
        <f t="shared" si="6"/>
        <v>23.816198473282437</v>
      </c>
      <c r="P82" s="32">
        <f>IFERROR(O82*VLOOKUP(G82,[1]MODULY_CBA!$B$3:$F$23,5,0),)</f>
        <v>476.32396946564876</v>
      </c>
      <c r="Q82" s="20" t="str">
        <f>IFERROR(VLOOKUP(G82,[1]MODULY_CBA!$B$3:$I$23,6,0),"")</f>
        <v>Inkrement 2</v>
      </c>
      <c r="R82" s="38"/>
      <c r="S82" s="38"/>
      <c r="T82" s="38"/>
      <c r="U82" s="38"/>
      <c r="V82" s="38"/>
      <c r="W82" s="38"/>
      <c r="X82" s="38"/>
      <c r="Y82" s="38"/>
      <c r="Z82" s="38"/>
      <c r="AA82" s="38"/>
      <c r="AB82" s="38"/>
      <c r="AC82" s="38"/>
      <c r="AD82" s="38"/>
      <c r="AE82" s="38"/>
    </row>
    <row r="83" spans="1:31" ht="29.25">
      <c r="A83" s="11" t="s">
        <v>297</v>
      </c>
      <c r="B83" s="12" t="s">
        <v>34</v>
      </c>
      <c r="C83" s="13" t="s">
        <v>279</v>
      </c>
      <c r="D83" s="13" t="s">
        <v>298</v>
      </c>
      <c r="E83" s="13" t="s">
        <v>299</v>
      </c>
      <c r="F83" s="14" t="s">
        <v>38</v>
      </c>
      <c r="G83" s="14" t="s">
        <v>252</v>
      </c>
      <c r="H83" s="15">
        <v>2</v>
      </c>
      <c r="I83" s="15">
        <v>10</v>
      </c>
      <c r="J83" s="16">
        <f t="shared" si="4"/>
        <v>2</v>
      </c>
      <c r="K83" s="16">
        <f t="shared" si="5"/>
        <v>20</v>
      </c>
      <c r="L83" s="18">
        <f>IFERROR(IF(B83="funkcna poziadavka",VLOOKUP(G83,[1]MODULY_CBA!$B$3:$E$23,4,0)*H83/SUMIFS($H$3:$H$332,$G$3:$G$332,G83,$B$3:$B$332,B83),),)</f>
        <v>0.4580152671755725</v>
      </c>
      <c r="M83" s="16">
        <f>IFERROR(IF(B83="Funkcna poziadavka",VLOOKUP(G83,[1]MODULY_CBA!$B$3:$E$23,3,0),),)</f>
        <v>0.99499999999999988</v>
      </c>
      <c r="N83" s="16">
        <f>IFERROR(IF(B83="funkcna poziadavka",VLOOKUP(G83,[1]MODULY_CBA!$B$3:$E$23,2,0),),)</f>
        <v>1.17</v>
      </c>
      <c r="O83" s="31">
        <f t="shared" si="6"/>
        <v>23.816198473282437</v>
      </c>
      <c r="P83" s="32">
        <f>IFERROR(O83*VLOOKUP(G83,[1]MODULY_CBA!$B$3:$F$23,5,0),)</f>
        <v>476.32396946564876</v>
      </c>
      <c r="Q83" s="20" t="str">
        <f>IFERROR(VLOOKUP(G83,[1]MODULY_CBA!$B$3:$I$23,6,0),"")</f>
        <v>Inkrement 2</v>
      </c>
      <c r="R83" s="43"/>
      <c r="S83" s="43"/>
      <c r="T83" s="44"/>
      <c r="U83" s="44"/>
      <c r="V83" s="44"/>
      <c r="W83" s="44"/>
      <c r="X83" s="44"/>
      <c r="Y83" s="44"/>
      <c r="Z83" s="44"/>
      <c r="AA83" s="44"/>
      <c r="AB83" s="44"/>
      <c r="AC83" s="44"/>
      <c r="AD83" s="44"/>
      <c r="AE83" s="44"/>
    </row>
    <row r="84" spans="1:31" ht="15">
      <c r="A84" s="11" t="s">
        <v>300</v>
      </c>
      <c r="B84" s="12" t="s">
        <v>34</v>
      </c>
      <c r="C84" s="13" t="s">
        <v>279</v>
      </c>
      <c r="D84" s="13" t="s">
        <v>301</v>
      </c>
      <c r="E84" s="13" t="s">
        <v>302</v>
      </c>
      <c r="F84" s="14" t="s">
        <v>38</v>
      </c>
      <c r="G84" s="14" t="s">
        <v>252</v>
      </c>
      <c r="H84" s="15">
        <v>2</v>
      </c>
      <c r="I84" s="15">
        <v>10</v>
      </c>
      <c r="J84" s="16">
        <f t="shared" si="4"/>
        <v>2</v>
      </c>
      <c r="K84" s="16">
        <f t="shared" si="5"/>
        <v>20</v>
      </c>
      <c r="L84" s="18">
        <f>IFERROR(IF(B84="funkcna poziadavka",VLOOKUP(G84,[1]MODULY_CBA!$B$3:$E$23,4,0)*H84/SUMIFS($H$3:$H$332,$G$3:$G$332,G84,$B$3:$B$332,B84),),)</f>
        <v>0.4580152671755725</v>
      </c>
      <c r="M84" s="16">
        <f>IFERROR(IF(B84="Funkcna poziadavka",VLOOKUP(G84,[1]MODULY_CBA!$B$3:$E$23,3,0),),)</f>
        <v>0.99499999999999988</v>
      </c>
      <c r="N84" s="16">
        <f>IFERROR(IF(B84="funkcna poziadavka",VLOOKUP(G84,[1]MODULY_CBA!$B$3:$E$23,2,0),),)</f>
        <v>1.17</v>
      </c>
      <c r="O84" s="31">
        <f t="shared" si="6"/>
        <v>23.816198473282437</v>
      </c>
      <c r="P84" s="32">
        <f>IFERROR(O84*VLOOKUP(G84,[1]MODULY_CBA!$B$3:$F$23,5,0),)</f>
        <v>476.32396946564876</v>
      </c>
      <c r="Q84" s="20" t="str">
        <f>IFERROR(VLOOKUP(G84,[1]MODULY_CBA!$B$3:$I$23,6,0),"")</f>
        <v>Inkrement 2</v>
      </c>
      <c r="R84" s="43"/>
      <c r="S84" s="43"/>
      <c r="T84" s="44"/>
      <c r="U84" s="44"/>
      <c r="V84" s="44"/>
      <c r="W84" s="44"/>
      <c r="X84" s="44"/>
      <c r="Y84" s="44"/>
      <c r="Z84" s="44"/>
      <c r="AA84" s="44"/>
      <c r="AB84" s="44"/>
      <c r="AC84" s="44"/>
      <c r="AD84" s="44"/>
      <c r="AE84" s="44"/>
    </row>
    <row r="85" spans="1:31" ht="29.25">
      <c r="A85" s="11" t="s">
        <v>303</v>
      </c>
      <c r="B85" s="12" t="s">
        <v>34</v>
      </c>
      <c r="C85" s="13" t="s">
        <v>279</v>
      </c>
      <c r="D85" s="13" t="s">
        <v>304</v>
      </c>
      <c r="E85" s="13" t="s">
        <v>305</v>
      </c>
      <c r="F85" s="14" t="s">
        <v>38</v>
      </c>
      <c r="G85" s="14" t="s">
        <v>252</v>
      </c>
      <c r="H85" s="15">
        <v>2</v>
      </c>
      <c r="I85" s="15">
        <v>10</v>
      </c>
      <c r="J85" s="16">
        <f t="shared" si="4"/>
        <v>2</v>
      </c>
      <c r="K85" s="16">
        <f t="shared" si="5"/>
        <v>20</v>
      </c>
      <c r="L85" s="18">
        <f>IFERROR(IF(B85="funkcna poziadavka",VLOOKUP(G85,[1]MODULY_CBA!$B$3:$E$23,4,0)*H85/SUMIFS($H$3:$H$332,$G$3:$G$332,G85,$B$3:$B$332,B85),),)</f>
        <v>0.4580152671755725</v>
      </c>
      <c r="M85" s="16">
        <f>IFERROR(IF(B85="Funkcna poziadavka",VLOOKUP(G85,[1]MODULY_CBA!$B$3:$E$23,3,0),),)</f>
        <v>0.99499999999999988</v>
      </c>
      <c r="N85" s="16">
        <f>IFERROR(IF(B85="funkcna poziadavka",VLOOKUP(G85,[1]MODULY_CBA!$B$3:$E$23,2,0),),)</f>
        <v>1.17</v>
      </c>
      <c r="O85" s="31">
        <f t="shared" si="6"/>
        <v>23.816198473282437</v>
      </c>
      <c r="P85" s="32">
        <f>IFERROR(O85*VLOOKUP(G85,[1]MODULY_CBA!$B$3:$F$23,5,0),)</f>
        <v>476.32396946564876</v>
      </c>
      <c r="Q85" s="20" t="str">
        <f>IFERROR(VLOOKUP(G85,[1]MODULY_CBA!$B$3:$I$23,6,0),"")</f>
        <v>Inkrement 2</v>
      </c>
      <c r="R85" s="43"/>
      <c r="S85" s="43"/>
      <c r="T85" s="44"/>
      <c r="U85" s="44"/>
      <c r="V85" s="44"/>
      <c r="W85" s="44"/>
      <c r="X85" s="44"/>
      <c r="Y85" s="44"/>
      <c r="Z85" s="44"/>
      <c r="AA85" s="44"/>
      <c r="AB85" s="44"/>
      <c r="AC85" s="44"/>
      <c r="AD85" s="44"/>
      <c r="AE85" s="44"/>
    </row>
    <row r="86" spans="1:31" ht="43.5">
      <c r="A86" s="11" t="s">
        <v>306</v>
      </c>
      <c r="B86" s="12" t="s">
        <v>34</v>
      </c>
      <c r="C86" s="13" t="s">
        <v>279</v>
      </c>
      <c r="D86" s="13" t="s">
        <v>307</v>
      </c>
      <c r="E86" s="13" t="s">
        <v>308</v>
      </c>
      <c r="F86" s="14" t="s">
        <v>38</v>
      </c>
      <c r="G86" s="14" t="s">
        <v>252</v>
      </c>
      <c r="H86" s="15">
        <v>2</v>
      </c>
      <c r="I86" s="15">
        <v>10</v>
      </c>
      <c r="J86" s="16">
        <f t="shared" si="4"/>
        <v>2</v>
      </c>
      <c r="K86" s="16">
        <f t="shared" si="5"/>
        <v>20</v>
      </c>
      <c r="L86" s="18">
        <f>IFERROR(IF(B86="funkcna poziadavka",VLOOKUP(G86,[1]MODULY_CBA!$B$3:$E$23,4,0)*H86/SUMIFS($H$3:$H$332,$G$3:$G$332,G86,$B$3:$B$332,B86),),)</f>
        <v>0.4580152671755725</v>
      </c>
      <c r="M86" s="16">
        <f>IFERROR(IF(B86="Funkcna poziadavka",VLOOKUP(G86,[1]MODULY_CBA!$B$3:$E$23,3,0),),)</f>
        <v>0.99499999999999988</v>
      </c>
      <c r="N86" s="16">
        <f>IFERROR(IF(B86="funkcna poziadavka",VLOOKUP(G86,[1]MODULY_CBA!$B$3:$E$23,2,0),),)</f>
        <v>1.17</v>
      </c>
      <c r="O86" s="31">
        <f t="shared" si="6"/>
        <v>23.816198473282437</v>
      </c>
      <c r="P86" s="32">
        <f>IFERROR(O86*VLOOKUP(G86,[1]MODULY_CBA!$B$3:$F$23,5,0),)</f>
        <v>476.32396946564876</v>
      </c>
      <c r="Q86" s="20" t="str">
        <f>IFERROR(VLOOKUP(G86,[1]MODULY_CBA!$B$3:$I$23,6,0),"")</f>
        <v>Inkrement 2</v>
      </c>
      <c r="R86" s="43"/>
      <c r="S86" s="43"/>
      <c r="T86" s="44"/>
      <c r="U86" s="44"/>
      <c r="V86" s="44"/>
      <c r="W86" s="44"/>
      <c r="X86" s="44"/>
      <c r="Y86" s="44"/>
      <c r="Z86" s="44"/>
      <c r="AA86" s="44"/>
      <c r="AB86" s="44"/>
      <c r="AC86" s="44"/>
      <c r="AD86" s="44"/>
      <c r="AE86" s="44"/>
    </row>
    <row r="87" spans="1:31" ht="43.5">
      <c r="A87" s="11" t="s">
        <v>309</v>
      </c>
      <c r="B87" s="12" t="s">
        <v>34</v>
      </c>
      <c r="C87" s="13" t="s">
        <v>279</v>
      </c>
      <c r="D87" s="13" t="s">
        <v>310</v>
      </c>
      <c r="E87" s="13" t="s">
        <v>311</v>
      </c>
      <c r="F87" s="14" t="s">
        <v>38</v>
      </c>
      <c r="G87" s="14" t="s">
        <v>252</v>
      </c>
      <c r="H87" s="15">
        <v>2</v>
      </c>
      <c r="I87" s="15">
        <v>10</v>
      </c>
      <c r="J87" s="16">
        <f t="shared" si="4"/>
        <v>2</v>
      </c>
      <c r="K87" s="16">
        <f t="shared" si="5"/>
        <v>20</v>
      </c>
      <c r="L87" s="18">
        <f>IFERROR(IF(B87="funkcna poziadavka",VLOOKUP(G87,[1]MODULY_CBA!$B$3:$E$23,4,0)*H87/SUMIFS($H$3:$H$332,$G$3:$G$332,G87,$B$3:$B$332,B87),),)</f>
        <v>0.4580152671755725</v>
      </c>
      <c r="M87" s="16">
        <f>IFERROR(IF(B87="Funkcna poziadavka",VLOOKUP(G87,[1]MODULY_CBA!$B$3:$E$23,3,0),),)</f>
        <v>0.99499999999999988</v>
      </c>
      <c r="N87" s="16">
        <f>IFERROR(IF(B87="funkcna poziadavka",VLOOKUP(G87,[1]MODULY_CBA!$B$3:$E$23,2,0),),)</f>
        <v>1.17</v>
      </c>
      <c r="O87" s="31">
        <f t="shared" si="6"/>
        <v>23.816198473282437</v>
      </c>
      <c r="P87" s="32">
        <f>IFERROR(O87*VLOOKUP(G87,[1]MODULY_CBA!$B$3:$F$23,5,0),)</f>
        <v>476.32396946564876</v>
      </c>
      <c r="Q87" s="20" t="str">
        <f>IFERROR(VLOOKUP(G87,[1]MODULY_CBA!$B$3:$I$23,6,0),"")</f>
        <v>Inkrement 2</v>
      </c>
      <c r="R87" s="43"/>
      <c r="S87" s="43"/>
      <c r="T87" s="44"/>
      <c r="U87" s="44"/>
      <c r="V87" s="44"/>
      <c r="W87" s="44"/>
      <c r="X87" s="44"/>
      <c r="Y87" s="44"/>
      <c r="Z87" s="44"/>
      <c r="AA87" s="44"/>
      <c r="AB87" s="44"/>
      <c r="AC87" s="44"/>
      <c r="AD87" s="44"/>
      <c r="AE87" s="44"/>
    </row>
    <row r="88" spans="1:31" ht="114.75">
      <c r="A88" s="11" t="s">
        <v>312</v>
      </c>
      <c r="B88" s="12" t="s">
        <v>34</v>
      </c>
      <c r="C88" s="13" t="s">
        <v>279</v>
      </c>
      <c r="D88" s="13" t="s">
        <v>313</v>
      </c>
      <c r="E88" s="13" t="s">
        <v>314</v>
      </c>
      <c r="F88" s="14" t="s">
        <v>38</v>
      </c>
      <c r="G88" s="14" t="s">
        <v>252</v>
      </c>
      <c r="H88" s="15">
        <v>2</v>
      </c>
      <c r="I88" s="15">
        <v>10</v>
      </c>
      <c r="J88" s="16">
        <f t="shared" si="4"/>
        <v>2</v>
      </c>
      <c r="K88" s="16">
        <f t="shared" si="5"/>
        <v>20</v>
      </c>
      <c r="L88" s="18">
        <f>IFERROR(IF(B88="funkcna poziadavka",VLOOKUP(G88,[1]MODULY_CBA!$B$3:$E$23,4,0)*H88/SUMIFS($H$3:$H$332,$G$3:$G$332,G88,$B$3:$B$332,B88),),)</f>
        <v>0.4580152671755725</v>
      </c>
      <c r="M88" s="16">
        <f>IFERROR(IF(B88="Funkcna poziadavka",VLOOKUP(G88,[1]MODULY_CBA!$B$3:$E$23,3,0),),)</f>
        <v>0.99499999999999988</v>
      </c>
      <c r="N88" s="16">
        <f>IFERROR(IF(B88="funkcna poziadavka",VLOOKUP(G88,[1]MODULY_CBA!$B$3:$E$23,2,0),),)</f>
        <v>1.17</v>
      </c>
      <c r="O88" s="31">
        <f t="shared" si="6"/>
        <v>23.816198473282437</v>
      </c>
      <c r="P88" s="32">
        <f>IFERROR(O88*VLOOKUP(G88,[1]MODULY_CBA!$B$3:$F$23,5,0),)</f>
        <v>476.32396946564876</v>
      </c>
      <c r="Q88" s="20" t="str">
        <f>IFERROR(VLOOKUP(G88,[1]MODULY_CBA!$B$3:$I$23,6,0),"")</f>
        <v>Inkrement 2</v>
      </c>
      <c r="R88" s="43"/>
      <c r="S88" s="43"/>
      <c r="T88" s="44"/>
      <c r="U88" s="44"/>
      <c r="V88" s="44"/>
      <c r="W88" s="44"/>
      <c r="X88" s="44"/>
      <c r="Y88" s="44"/>
      <c r="Z88" s="44"/>
      <c r="AA88" s="44"/>
      <c r="AB88" s="44"/>
      <c r="AC88" s="44"/>
      <c r="AD88" s="44"/>
      <c r="AE88" s="44"/>
    </row>
    <row r="89" spans="1:31" ht="29.25">
      <c r="A89" s="11" t="s">
        <v>315</v>
      </c>
      <c r="B89" s="12" t="s">
        <v>34</v>
      </c>
      <c r="C89" s="13" t="s">
        <v>279</v>
      </c>
      <c r="D89" s="13" t="s">
        <v>316</v>
      </c>
      <c r="E89" s="13" t="s">
        <v>317</v>
      </c>
      <c r="F89" s="14" t="s">
        <v>38</v>
      </c>
      <c r="G89" s="14" t="s">
        <v>252</v>
      </c>
      <c r="H89" s="15">
        <v>2</v>
      </c>
      <c r="I89" s="15">
        <v>10</v>
      </c>
      <c r="J89" s="16">
        <f t="shared" si="4"/>
        <v>2</v>
      </c>
      <c r="K89" s="16">
        <f t="shared" si="5"/>
        <v>20</v>
      </c>
      <c r="L89" s="18">
        <f>IFERROR(IF(B89="funkcna poziadavka",VLOOKUP(G89,[1]MODULY_CBA!$B$3:$E$23,4,0)*H89/SUMIFS($H$3:$H$332,$G$3:$G$332,G89,$B$3:$B$332,B89),),)</f>
        <v>0.4580152671755725</v>
      </c>
      <c r="M89" s="16">
        <f>IFERROR(IF(B89="Funkcna poziadavka",VLOOKUP(G89,[1]MODULY_CBA!$B$3:$E$23,3,0),),)</f>
        <v>0.99499999999999988</v>
      </c>
      <c r="N89" s="16">
        <f>IFERROR(IF(B89="funkcna poziadavka",VLOOKUP(G89,[1]MODULY_CBA!$B$3:$E$23,2,0),),)</f>
        <v>1.17</v>
      </c>
      <c r="O89" s="31">
        <f t="shared" si="6"/>
        <v>23.816198473282437</v>
      </c>
      <c r="P89" s="32">
        <f>IFERROR(O89*VLOOKUP(G89,[1]MODULY_CBA!$B$3:$F$23,5,0),)</f>
        <v>476.32396946564876</v>
      </c>
      <c r="Q89" s="20" t="str">
        <f>IFERROR(VLOOKUP(G89,[1]MODULY_CBA!$B$3:$I$23,6,0),"")</f>
        <v>Inkrement 2</v>
      </c>
      <c r="R89" s="33"/>
      <c r="S89" s="33"/>
      <c r="T89" s="33"/>
      <c r="U89" s="33"/>
      <c r="V89" s="33"/>
      <c r="W89" s="33"/>
      <c r="X89" s="33"/>
      <c r="Y89" s="33"/>
      <c r="Z89" s="33"/>
      <c r="AA89" s="33"/>
      <c r="AB89" s="33"/>
      <c r="AC89" s="33"/>
      <c r="AD89" s="33"/>
      <c r="AE89" s="33"/>
    </row>
    <row r="90" spans="1:31" ht="57.75">
      <c r="A90" s="11" t="s">
        <v>318</v>
      </c>
      <c r="B90" s="12" t="s">
        <v>34</v>
      </c>
      <c r="C90" s="13" t="s">
        <v>279</v>
      </c>
      <c r="D90" s="13" t="s">
        <v>319</v>
      </c>
      <c r="E90" s="13" t="s">
        <v>320</v>
      </c>
      <c r="F90" s="14" t="s">
        <v>38</v>
      </c>
      <c r="G90" s="14" t="s">
        <v>252</v>
      </c>
      <c r="H90" s="15">
        <v>2</v>
      </c>
      <c r="I90" s="15">
        <v>10</v>
      </c>
      <c r="J90" s="16">
        <f t="shared" si="4"/>
        <v>2</v>
      </c>
      <c r="K90" s="16">
        <f t="shared" si="5"/>
        <v>20</v>
      </c>
      <c r="L90" s="18">
        <f>IFERROR(IF(B90="funkcna poziadavka",VLOOKUP(G90,[1]MODULY_CBA!$B$3:$E$23,4,0)*H90/SUMIFS($H$3:$H$332,$G$3:$G$332,G90,$B$3:$B$332,B90),),)</f>
        <v>0.4580152671755725</v>
      </c>
      <c r="M90" s="16">
        <f>IFERROR(IF(B90="Funkcna poziadavka",VLOOKUP(G90,[1]MODULY_CBA!$B$3:$E$23,3,0),),)</f>
        <v>0.99499999999999988</v>
      </c>
      <c r="N90" s="16">
        <f>IFERROR(IF(B90="funkcna poziadavka",VLOOKUP(G90,[1]MODULY_CBA!$B$3:$E$23,2,0),),)</f>
        <v>1.17</v>
      </c>
      <c r="O90" s="31">
        <f t="shared" si="6"/>
        <v>23.816198473282437</v>
      </c>
      <c r="P90" s="32">
        <f>IFERROR(O90*VLOOKUP(G90,[1]MODULY_CBA!$B$3:$F$23,5,0),)</f>
        <v>476.32396946564876</v>
      </c>
      <c r="Q90" s="20" t="str">
        <f>IFERROR(VLOOKUP(G90,[1]MODULY_CBA!$B$3:$I$23,6,0),"")</f>
        <v>Inkrement 2</v>
      </c>
      <c r="R90" s="33"/>
      <c r="S90" s="33"/>
      <c r="T90" s="33"/>
      <c r="U90" s="33"/>
      <c r="V90" s="33"/>
      <c r="W90" s="33"/>
      <c r="X90" s="33"/>
      <c r="Y90" s="33"/>
      <c r="Z90" s="33"/>
      <c r="AA90" s="33"/>
      <c r="AB90" s="33"/>
      <c r="AC90" s="33"/>
      <c r="AD90" s="33"/>
      <c r="AE90" s="33"/>
    </row>
    <row r="91" spans="1:31" ht="15">
      <c r="A91" s="11" t="s">
        <v>321</v>
      </c>
      <c r="B91" s="12" t="s">
        <v>34</v>
      </c>
      <c r="C91" s="13" t="s">
        <v>279</v>
      </c>
      <c r="D91" s="13" t="s">
        <v>322</v>
      </c>
      <c r="E91" s="13" t="s">
        <v>323</v>
      </c>
      <c r="F91" s="14" t="s">
        <v>38</v>
      </c>
      <c r="G91" s="14" t="s">
        <v>252</v>
      </c>
      <c r="H91" s="15">
        <v>3</v>
      </c>
      <c r="I91" s="15">
        <v>10</v>
      </c>
      <c r="J91" s="16">
        <f t="shared" si="4"/>
        <v>3</v>
      </c>
      <c r="K91" s="16">
        <f t="shared" si="5"/>
        <v>30</v>
      </c>
      <c r="L91" s="18">
        <f>IFERROR(IF(B91="funkcna poziadavka",VLOOKUP(G91,[1]MODULY_CBA!$B$3:$E$23,4,0)*H91/SUMIFS($H$3:$H$332,$G$3:$G$332,G91,$B$3:$B$332,B91),),)</f>
        <v>0.68702290076335881</v>
      </c>
      <c r="M91" s="16">
        <f>IFERROR(IF(B91="Funkcna poziadavka",VLOOKUP(G91,[1]MODULY_CBA!$B$3:$E$23,3,0),),)</f>
        <v>0.99499999999999988</v>
      </c>
      <c r="N91" s="16">
        <f>IFERROR(IF(B91="funkcna poziadavka",VLOOKUP(G91,[1]MODULY_CBA!$B$3:$E$23,2,0),),)</f>
        <v>1.17</v>
      </c>
      <c r="O91" s="31">
        <f t="shared" si="6"/>
        <v>35.724297709923654</v>
      </c>
      <c r="P91" s="32">
        <f>IFERROR(O91*VLOOKUP(G91,[1]MODULY_CBA!$B$3:$F$23,5,0),)</f>
        <v>714.48595419847311</v>
      </c>
      <c r="Q91" s="20" t="str">
        <f>IFERROR(VLOOKUP(G91,[1]MODULY_CBA!$B$3:$I$23,6,0),"")</f>
        <v>Inkrement 2</v>
      </c>
      <c r="R91" s="33"/>
      <c r="S91" s="33"/>
      <c r="T91" s="33"/>
      <c r="U91" s="33"/>
      <c r="V91" s="33"/>
      <c r="W91" s="33"/>
      <c r="X91" s="33"/>
      <c r="Y91" s="33"/>
      <c r="Z91" s="33"/>
      <c r="AA91" s="33"/>
      <c r="AB91" s="33"/>
      <c r="AC91" s="33"/>
      <c r="AD91" s="33"/>
      <c r="AE91" s="33"/>
    </row>
    <row r="92" spans="1:31" ht="57.75">
      <c r="A92" s="11" t="s">
        <v>324</v>
      </c>
      <c r="B92" s="12" t="s">
        <v>34</v>
      </c>
      <c r="C92" s="13" t="s">
        <v>279</v>
      </c>
      <c r="D92" s="13" t="s">
        <v>325</v>
      </c>
      <c r="E92" s="13" t="s">
        <v>326</v>
      </c>
      <c r="F92" s="14" t="s">
        <v>38</v>
      </c>
      <c r="G92" s="14" t="s">
        <v>252</v>
      </c>
      <c r="H92" s="15">
        <v>2</v>
      </c>
      <c r="I92" s="15">
        <v>10</v>
      </c>
      <c r="J92" s="16">
        <f t="shared" si="4"/>
        <v>2</v>
      </c>
      <c r="K92" s="16">
        <f t="shared" si="5"/>
        <v>20</v>
      </c>
      <c r="L92" s="18">
        <f>IFERROR(IF(B92="funkcna poziadavka",VLOOKUP(G92,[1]MODULY_CBA!$B$3:$E$23,4,0)*H92/SUMIFS($H$3:$H$332,$G$3:$G$332,G92,$B$3:$B$332,B92),),)</f>
        <v>0.4580152671755725</v>
      </c>
      <c r="M92" s="16">
        <f>IFERROR(IF(B92="Funkcna poziadavka",VLOOKUP(G92,[1]MODULY_CBA!$B$3:$E$23,3,0),),)</f>
        <v>0.99499999999999988</v>
      </c>
      <c r="N92" s="16">
        <f>IFERROR(IF(B92="funkcna poziadavka",VLOOKUP(G92,[1]MODULY_CBA!$B$3:$E$23,2,0),),)</f>
        <v>1.17</v>
      </c>
      <c r="O92" s="31">
        <f t="shared" si="6"/>
        <v>23.816198473282437</v>
      </c>
      <c r="P92" s="32">
        <f>IFERROR(O92*VLOOKUP(G92,[1]MODULY_CBA!$B$3:$F$23,5,0),)</f>
        <v>476.32396946564876</v>
      </c>
      <c r="Q92" s="20" t="str">
        <f>IFERROR(VLOOKUP(G92,[1]MODULY_CBA!$B$3:$I$23,6,0),"")</f>
        <v>Inkrement 2</v>
      </c>
      <c r="R92" s="33"/>
      <c r="S92" s="33"/>
      <c r="T92" s="33"/>
      <c r="U92" s="33"/>
      <c r="V92" s="33"/>
      <c r="W92" s="33"/>
      <c r="X92" s="33"/>
      <c r="Y92" s="33"/>
      <c r="Z92" s="33"/>
      <c r="AA92" s="33"/>
      <c r="AB92" s="33"/>
      <c r="AC92" s="33"/>
      <c r="AD92" s="33"/>
      <c r="AE92" s="33"/>
    </row>
    <row r="93" spans="1:31" ht="29.25">
      <c r="A93" s="11" t="s">
        <v>327</v>
      </c>
      <c r="B93" s="12" t="s">
        <v>34</v>
      </c>
      <c r="C93" s="13" t="s">
        <v>328</v>
      </c>
      <c r="D93" s="13" t="s">
        <v>329</v>
      </c>
      <c r="E93" s="13" t="s">
        <v>330</v>
      </c>
      <c r="F93" s="14" t="s">
        <v>38</v>
      </c>
      <c r="G93" s="14" t="s">
        <v>252</v>
      </c>
      <c r="H93" s="15">
        <v>2</v>
      </c>
      <c r="I93" s="15">
        <v>10</v>
      </c>
      <c r="J93" s="16">
        <f t="shared" si="4"/>
        <v>2</v>
      </c>
      <c r="K93" s="16">
        <f t="shared" si="5"/>
        <v>20</v>
      </c>
      <c r="L93" s="18">
        <f>IFERROR(IF(B93="funkcna poziadavka",VLOOKUP(G93,[1]MODULY_CBA!$B$3:$E$23,4,0)*H93/SUMIFS($H$3:$H$332,$G$3:$G$332,G93,$B$3:$B$332,B93),),)</f>
        <v>0.4580152671755725</v>
      </c>
      <c r="M93" s="16">
        <f>IFERROR(IF(B93="Funkcna poziadavka",VLOOKUP(G93,[1]MODULY_CBA!$B$3:$E$23,3,0),),)</f>
        <v>0.99499999999999988</v>
      </c>
      <c r="N93" s="16">
        <f>IFERROR(IF(B93="funkcna poziadavka",VLOOKUP(G93,[1]MODULY_CBA!$B$3:$E$23,2,0),),)</f>
        <v>1.17</v>
      </c>
      <c r="O93" s="31">
        <f t="shared" si="6"/>
        <v>23.816198473282437</v>
      </c>
      <c r="P93" s="32">
        <f>IFERROR(O93*VLOOKUP(G93,[1]MODULY_CBA!$B$3:$F$23,5,0),)</f>
        <v>476.32396946564876</v>
      </c>
      <c r="Q93" s="20" t="str">
        <f>IFERROR(VLOOKUP(G93,[1]MODULY_CBA!$B$3:$I$23,6,0),"")</f>
        <v>Inkrement 2</v>
      </c>
      <c r="R93" s="33"/>
      <c r="S93" s="33"/>
      <c r="T93" s="33"/>
      <c r="U93" s="33"/>
      <c r="V93" s="33"/>
      <c r="W93" s="33"/>
      <c r="X93" s="33"/>
      <c r="Y93" s="33"/>
      <c r="Z93" s="33"/>
      <c r="AA93" s="33"/>
      <c r="AB93" s="33"/>
      <c r="AC93" s="33"/>
      <c r="AD93" s="33"/>
      <c r="AE93" s="33"/>
    </row>
    <row r="94" spans="1:31" ht="29.25">
      <c r="A94" s="11" t="s">
        <v>331</v>
      </c>
      <c r="B94" s="12" t="s">
        <v>34</v>
      </c>
      <c r="C94" s="13" t="s">
        <v>328</v>
      </c>
      <c r="D94" s="13" t="s">
        <v>332</v>
      </c>
      <c r="E94" s="13" t="s">
        <v>333</v>
      </c>
      <c r="F94" s="14" t="s">
        <v>38</v>
      </c>
      <c r="G94" s="14" t="s">
        <v>252</v>
      </c>
      <c r="H94" s="15">
        <v>2</v>
      </c>
      <c r="I94" s="15">
        <v>10</v>
      </c>
      <c r="J94" s="16">
        <f t="shared" si="4"/>
        <v>2</v>
      </c>
      <c r="K94" s="16">
        <f t="shared" si="5"/>
        <v>20</v>
      </c>
      <c r="L94" s="18">
        <f>IFERROR(IF(B94="funkcna poziadavka",VLOOKUP(G94,[1]MODULY_CBA!$B$3:$E$23,4,0)*H94/SUMIFS($H$3:$H$332,$G$3:$G$332,G94,$B$3:$B$332,B94),),)</f>
        <v>0.4580152671755725</v>
      </c>
      <c r="M94" s="16">
        <f>IFERROR(IF(B94="Funkcna poziadavka",VLOOKUP(G94,[1]MODULY_CBA!$B$3:$E$23,3,0),),)</f>
        <v>0.99499999999999988</v>
      </c>
      <c r="N94" s="16">
        <f>IFERROR(IF(B94="funkcna poziadavka",VLOOKUP(G94,[1]MODULY_CBA!$B$3:$E$23,2,0),),)</f>
        <v>1.17</v>
      </c>
      <c r="O94" s="31">
        <f t="shared" si="6"/>
        <v>23.816198473282437</v>
      </c>
      <c r="P94" s="32">
        <f>IFERROR(O94*VLOOKUP(G94,[1]MODULY_CBA!$B$3:$F$23,5,0),)</f>
        <v>476.32396946564876</v>
      </c>
      <c r="Q94" s="20" t="str">
        <f>IFERROR(VLOOKUP(G94,[1]MODULY_CBA!$B$3:$I$23,6,0),"")</f>
        <v>Inkrement 2</v>
      </c>
      <c r="R94" s="33"/>
      <c r="S94" s="33"/>
      <c r="T94" s="33"/>
      <c r="U94" s="33"/>
      <c r="V94" s="33"/>
      <c r="W94" s="33"/>
      <c r="X94" s="33"/>
      <c r="Y94" s="33"/>
      <c r="Z94" s="33"/>
      <c r="AA94" s="33"/>
      <c r="AB94" s="33"/>
      <c r="AC94" s="33"/>
      <c r="AD94" s="33"/>
      <c r="AE94" s="33"/>
    </row>
    <row r="95" spans="1:31" ht="29.25">
      <c r="A95" s="11" t="s">
        <v>334</v>
      </c>
      <c r="B95" s="12" t="s">
        <v>34</v>
      </c>
      <c r="C95" s="13" t="s">
        <v>328</v>
      </c>
      <c r="D95" s="13" t="s">
        <v>335</v>
      </c>
      <c r="E95" s="13" t="s">
        <v>336</v>
      </c>
      <c r="F95" s="14" t="s">
        <v>38</v>
      </c>
      <c r="G95" s="14" t="s">
        <v>252</v>
      </c>
      <c r="H95" s="15">
        <v>2</v>
      </c>
      <c r="I95" s="15">
        <v>10</v>
      </c>
      <c r="J95" s="16">
        <f t="shared" si="4"/>
        <v>2</v>
      </c>
      <c r="K95" s="16">
        <f t="shared" si="5"/>
        <v>20</v>
      </c>
      <c r="L95" s="18">
        <f>IFERROR(IF(B95="funkcna poziadavka",VLOOKUP(G95,[1]MODULY_CBA!$B$3:$E$23,4,0)*H95/SUMIFS($H$3:$H$332,$G$3:$G$332,G95,$B$3:$B$332,B95),),)</f>
        <v>0.4580152671755725</v>
      </c>
      <c r="M95" s="16">
        <f>IFERROR(IF(B95="Funkcna poziadavka",VLOOKUP(G95,[1]MODULY_CBA!$B$3:$E$23,3,0),),)</f>
        <v>0.99499999999999988</v>
      </c>
      <c r="N95" s="16">
        <f>IFERROR(IF(B95="funkcna poziadavka",VLOOKUP(G95,[1]MODULY_CBA!$B$3:$E$23,2,0),),)</f>
        <v>1.17</v>
      </c>
      <c r="O95" s="31">
        <f t="shared" si="6"/>
        <v>23.816198473282437</v>
      </c>
      <c r="P95" s="32">
        <f>IFERROR(O95*VLOOKUP(G95,[1]MODULY_CBA!$B$3:$F$23,5,0),)</f>
        <v>476.32396946564876</v>
      </c>
      <c r="Q95" s="20" t="str">
        <f>IFERROR(VLOOKUP(G95,[1]MODULY_CBA!$B$3:$I$23,6,0),"")</f>
        <v>Inkrement 2</v>
      </c>
      <c r="R95" s="33"/>
      <c r="S95" s="33"/>
      <c r="T95" s="33"/>
      <c r="U95" s="33"/>
      <c r="V95" s="33"/>
      <c r="W95" s="33"/>
      <c r="X95" s="33"/>
      <c r="Y95" s="33"/>
      <c r="Z95" s="33"/>
      <c r="AA95" s="33"/>
      <c r="AB95" s="33"/>
      <c r="AC95" s="33"/>
      <c r="AD95" s="33"/>
      <c r="AE95" s="33"/>
    </row>
    <row r="96" spans="1:31" ht="29.25">
      <c r="A96" s="11" t="s">
        <v>337</v>
      </c>
      <c r="B96" s="12" t="s">
        <v>34</v>
      </c>
      <c r="C96" s="13" t="s">
        <v>328</v>
      </c>
      <c r="D96" s="13" t="s">
        <v>338</v>
      </c>
      <c r="E96" s="13" t="s">
        <v>339</v>
      </c>
      <c r="F96" s="14" t="s">
        <v>38</v>
      </c>
      <c r="G96" s="14" t="s">
        <v>252</v>
      </c>
      <c r="H96" s="15">
        <v>2</v>
      </c>
      <c r="I96" s="15">
        <v>10</v>
      </c>
      <c r="J96" s="16">
        <f t="shared" si="4"/>
        <v>2</v>
      </c>
      <c r="K96" s="16">
        <f t="shared" si="5"/>
        <v>20</v>
      </c>
      <c r="L96" s="18">
        <f>IFERROR(IF(B96="funkcna poziadavka",VLOOKUP(G96,[1]MODULY_CBA!$B$3:$E$23,4,0)*H96/SUMIFS($H$3:$H$332,$G$3:$G$332,G96,$B$3:$B$332,B96),),)</f>
        <v>0.4580152671755725</v>
      </c>
      <c r="M96" s="16">
        <f>IFERROR(IF(B96="Funkcna poziadavka",VLOOKUP(G96,[1]MODULY_CBA!$B$3:$E$23,3,0),),)</f>
        <v>0.99499999999999988</v>
      </c>
      <c r="N96" s="16">
        <f>IFERROR(IF(B96="funkcna poziadavka",VLOOKUP(G96,[1]MODULY_CBA!$B$3:$E$23,2,0),),)</f>
        <v>1.17</v>
      </c>
      <c r="O96" s="31">
        <f t="shared" si="6"/>
        <v>23.816198473282437</v>
      </c>
      <c r="P96" s="32">
        <f>IFERROR(O96*VLOOKUP(G96,[1]MODULY_CBA!$B$3:$F$23,5,0),)</f>
        <v>476.32396946564876</v>
      </c>
      <c r="Q96" s="20" t="str">
        <f>IFERROR(VLOOKUP(G96,[1]MODULY_CBA!$B$3:$I$23,6,0),"")</f>
        <v>Inkrement 2</v>
      </c>
      <c r="R96" s="33"/>
      <c r="S96" s="33"/>
      <c r="T96" s="33"/>
      <c r="U96" s="33"/>
      <c r="V96" s="33"/>
      <c r="W96" s="33"/>
      <c r="X96" s="33"/>
      <c r="Y96" s="33"/>
      <c r="Z96" s="33"/>
      <c r="AA96" s="33"/>
      <c r="AB96" s="33"/>
      <c r="AC96" s="33"/>
      <c r="AD96" s="33"/>
      <c r="AE96" s="33"/>
    </row>
    <row r="97" spans="1:31" ht="29.25">
      <c r="A97" s="11" t="s">
        <v>340</v>
      </c>
      <c r="B97" s="12" t="s">
        <v>34</v>
      </c>
      <c r="C97" s="13" t="s">
        <v>258</v>
      </c>
      <c r="D97" s="13" t="s">
        <v>262</v>
      </c>
      <c r="E97" s="13" t="s">
        <v>263</v>
      </c>
      <c r="F97" s="14" t="s">
        <v>38</v>
      </c>
      <c r="G97" s="14" t="s">
        <v>252</v>
      </c>
      <c r="H97" s="15">
        <v>2</v>
      </c>
      <c r="I97" s="15">
        <v>10</v>
      </c>
      <c r="J97" s="16">
        <f t="shared" si="4"/>
        <v>2</v>
      </c>
      <c r="K97" s="16">
        <f t="shared" si="5"/>
        <v>20</v>
      </c>
      <c r="L97" s="18">
        <f>IFERROR(IF(B97="funkcna poziadavka",VLOOKUP(G97,[1]MODULY_CBA!$B$3:$E$23,4,0)*H97/SUMIFS($H$3:$H$332,$G$3:$G$332,G97,$B$3:$B$332,B97),),)</f>
        <v>0.4580152671755725</v>
      </c>
      <c r="M97" s="16">
        <f>IFERROR(IF(B97="Funkcna poziadavka",VLOOKUP(G97,[1]MODULY_CBA!$B$3:$E$23,3,0),),)</f>
        <v>0.99499999999999988</v>
      </c>
      <c r="N97" s="16">
        <f>IFERROR(IF(B97="funkcna poziadavka",VLOOKUP(G97,[1]MODULY_CBA!$B$3:$E$23,2,0),),)</f>
        <v>1.17</v>
      </c>
      <c r="O97" s="31">
        <f t="shared" si="6"/>
        <v>23.816198473282437</v>
      </c>
      <c r="P97" s="32">
        <f>IFERROR(O97*VLOOKUP(G97,[1]MODULY_CBA!$B$3:$F$23,5,0),)</f>
        <v>476.32396946564876</v>
      </c>
      <c r="Q97" s="20" t="str">
        <f>IFERROR(VLOOKUP(G97,[1]MODULY_CBA!$B$3:$I$23,6,0),"")</f>
        <v>Inkrement 2</v>
      </c>
      <c r="R97" s="21"/>
      <c r="S97" s="21"/>
      <c r="T97" s="21"/>
      <c r="U97" s="21"/>
      <c r="V97" s="45"/>
      <c r="W97" s="46"/>
      <c r="X97" s="46"/>
      <c r="Y97" s="21"/>
      <c r="Z97" s="21"/>
      <c r="AA97" s="21"/>
      <c r="AB97" s="21"/>
      <c r="AC97" s="21"/>
      <c r="AD97" s="21"/>
      <c r="AE97" s="21"/>
    </row>
    <row r="98" spans="1:31" ht="29.25">
      <c r="A98" s="11" t="s">
        <v>341</v>
      </c>
      <c r="B98" s="12" t="s">
        <v>34</v>
      </c>
      <c r="C98" s="13" t="s">
        <v>47</v>
      </c>
      <c r="D98" s="13" t="s">
        <v>342</v>
      </c>
      <c r="E98" s="13" t="s">
        <v>343</v>
      </c>
      <c r="F98" s="14" t="s">
        <v>38</v>
      </c>
      <c r="G98" s="14" t="s">
        <v>252</v>
      </c>
      <c r="H98" s="15">
        <v>3</v>
      </c>
      <c r="I98" s="15">
        <v>10</v>
      </c>
      <c r="J98" s="16">
        <f t="shared" si="4"/>
        <v>3</v>
      </c>
      <c r="K98" s="16">
        <f t="shared" si="5"/>
        <v>30</v>
      </c>
      <c r="L98" s="18">
        <f>IFERROR(IF(B98="funkcna poziadavka",VLOOKUP(G98,[1]MODULY_CBA!$B$3:$E$23,4,0)*H98/SUMIFS($H$3:$H$332,$G$3:$G$332,G98,$B$3:$B$332,B98),),)</f>
        <v>0.68702290076335881</v>
      </c>
      <c r="M98" s="16">
        <f>IFERROR(IF(B98="Funkcna poziadavka",VLOOKUP(G98,[1]MODULY_CBA!$B$3:$E$23,3,0),),)</f>
        <v>0.99499999999999988</v>
      </c>
      <c r="N98" s="16">
        <f>IFERROR(IF(B98="funkcna poziadavka",VLOOKUP(G98,[1]MODULY_CBA!$B$3:$E$23,2,0),),)</f>
        <v>1.17</v>
      </c>
      <c r="O98" s="31">
        <f t="shared" si="6"/>
        <v>35.724297709923654</v>
      </c>
      <c r="P98" s="32">
        <f>IFERROR(O98*VLOOKUP(G98,[1]MODULY_CBA!$B$3:$F$23,5,0),)</f>
        <v>714.48595419847311</v>
      </c>
      <c r="Q98" s="20" t="str">
        <f>IFERROR(VLOOKUP(G98,[1]MODULY_CBA!$B$3:$I$23,6,0),"")</f>
        <v>Inkrement 2</v>
      </c>
      <c r="R98" s="33"/>
      <c r="S98" s="33"/>
      <c r="T98" s="33"/>
      <c r="U98" s="33"/>
      <c r="V98" s="33"/>
      <c r="W98" s="33"/>
      <c r="X98" s="33"/>
      <c r="Y98" s="33"/>
      <c r="Z98" s="33"/>
      <c r="AA98" s="33"/>
      <c r="AB98" s="33"/>
      <c r="AC98" s="33"/>
      <c r="AD98" s="33"/>
      <c r="AE98" s="33"/>
    </row>
    <row r="99" spans="1:31" ht="114.75">
      <c r="A99" s="11" t="s">
        <v>344</v>
      </c>
      <c r="B99" s="12" t="s">
        <v>34</v>
      </c>
      <c r="C99" s="13" t="s">
        <v>47</v>
      </c>
      <c r="D99" s="13" t="s">
        <v>345</v>
      </c>
      <c r="E99" s="13" t="s">
        <v>346</v>
      </c>
      <c r="F99" s="14" t="s">
        <v>38</v>
      </c>
      <c r="G99" s="14" t="s">
        <v>252</v>
      </c>
      <c r="H99" s="15">
        <v>2</v>
      </c>
      <c r="I99" s="15">
        <v>10</v>
      </c>
      <c r="J99" s="16">
        <f t="shared" si="4"/>
        <v>2</v>
      </c>
      <c r="K99" s="16">
        <f t="shared" si="5"/>
        <v>20</v>
      </c>
      <c r="L99" s="18">
        <f>IFERROR(IF(B99="funkcna poziadavka",VLOOKUP(G99,[1]MODULY_CBA!$B$3:$E$23,4,0)*H99/SUMIFS($H$3:$H$332,$G$3:$G$332,G99,$B$3:$B$332,B99),),)</f>
        <v>0.4580152671755725</v>
      </c>
      <c r="M99" s="16">
        <f>IFERROR(IF(B99="Funkcna poziadavka",VLOOKUP(G99,[1]MODULY_CBA!$B$3:$E$23,3,0),),)</f>
        <v>0.99499999999999988</v>
      </c>
      <c r="N99" s="16">
        <f>IFERROR(IF(B99="funkcna poziadavka",VLOOKUP(G99,[1]MODULY_CBA!$B$3:$E$23,2,0),),)</f>
        <v>1.17</v>
      </c>
      <c r="O99" s="31">
        <f t="shared" si="6"/>
        <v>23.816198473282437</v>
      </c>
      <c r="P99" s="32">
        <f>IFERROR(O99*VLOOKUP(G99,[1]MODULY_CBA!$B$3:$F$23,5,0),)</f>
        <v>476.32396946564876</v>
      </c>
      <c r="Q99" s="20" t="str">
        <f>IFERROR(VLOOKUP(G99,[1]MODULY_CBA!$B$3:$I$23,6,0),"")</f>
        <v>Inkrement 2</v>
      </c>
      <c r="R99" s="33"/>
      <c r="S99" s="33"/>
      <c r="T99" s="33"/>
      <c r="U99" s="33"/>
      <c r="V99" s="33"/>
      <c r="W99" s="33"/>
      <c r="X99" s="33"/>
      <c r="Y99" s="33"/>
      <c r="Z99" s="33"/>
      <c r="AA99" s="33"/>
      <c r="AB99" s="33"/>
      <c r="AC99" s="33"/>
      <c r="AD99" s="33"/>
      <c r="AE99" s="33"/>
    </row>
    <row r="100" spans="1:31" ht="29.25">
      <c r="A100" s="11" t="s">
        <v>347</v>
      </c>
      <c r="B100" s="12" t="s">
        <v>34</v>
      </c>
      <c r="C100" s="13" t="s">
        <v>47</v>
      </c>
      <c r="D100" s="13" t="s">
        <v>348</v>
      </c>
      <c r="E100" s="13" t="s">
        <v>349</v>
      </c>
      <c r="F100" s="14" t="s">
        <v>38</v>
      </c>
      <c r="G100" s="14" t="s">
        <v>252</v>
      </c>
      <c r="H100" s="15">
        <v>2</v>
      </c>
      <c r="I100" s="15">
        <v>10</v>
      </c>
      <c r="J100" s="16">
        <f t="shared" si="4"/>
        <v>2</v>
      </c>
      <c r="K100" s="16">
        <f t="shared" si="5"/>
        <v>20</v>
      </c>
      <c r="L100" s="18">
        <f>IFERROR(IF(B100="funkcna poziadavka",VLOOKUP(G100,[1]MODULY_CBA!$B$3:$E$23,4,0)*H100/SUMIFS($H$3:$H$332,$G$3:$G$332,G100,$B$3:$B$332,B100),),)</f>
        <v>0.4580152671755725</v>
      </c>
      <c r="M100" s="16">
        <f>IFERROR(IF(B100="Funkcna poziadavka",VLOOKUP(G100,[1]MODULY_CBA!$B$3:$E$23,3,0),),)</f>
        <v>0.99499999999999988</v>
      </c>
      <c r="N100" s="16">
        <f>IFERROR(IF(B100="funkcna poziadavka",VLOOKUP(G100,[1]MODULY_CBA!$B$3:$E$23,2,0),),)</f>
        <v>1.17</v>
      </c>
      <c r="O100" s="31">
        <f t="shared" si="6"/>
        <v>23.816198473282437</v>
      </c>
      <c r="P100" s="32">
        <f>IFERROR(O100*VLOOKUP(G100,[1]MODULY_CBA!$B$3:$F$23,5,0),)</f>
        <v>476.32396946564876</v>
      </c>
      <c r="Q100" s="20" t="str">
        <f>IFERROR(VLOOKUP(G100,[1]MODULY_CBA!$B$3:$I$23,6,0),"")</f>
        <v>Inkrement 2</v>
      </c>
      <c r="R100" s="33"/>
      <c r="S100" s="33"/>
      <c r="T100" s="33"/>
      <c r="U100" s="33"/>
      <c r="V100" s="33"/>
      <c r="W100" s="33"/>
      <c r="X100" s="33"/>
      <c r="Y100" s="33"/>
      <c r="Z100" s="33"/>
      <c r="AA100" s="33"/>
      <c r="AB100" s="33"/>
      <c r="AC100" s="33"/>
      <c r="AD100" s="33"/>
      <c r="AE100" s="33"/>
    </row>
    <row r="101" spans="1:31" ht="29.25">
      <c r="A101" s="11" t="s">
        <v>350</v>
      </c>
      <c r="B101" s="12" t="s">
        <v>34</v>
      </c>
      <c r="C101" s="13" t="s">
        <v>47</v>
      </c>
      <c r="D101" s="13" t="s">
        <v>351</v>
      </c>
      <c r="E101" s="13" t="s">
        <v>352</v>
      </c>
      <c r="F101" s="14" t="s">
        <v>38</v>
      </c>
      <c r="G101" s="14" t="s">
        <v>252</v>
      </c>
      <c r="H101" s="15">
        <v>2</v>
      </c>
      <c r="I101" s="15">
        <v>10</v>
      </c>
      <c r="J101" s="16">
        <f t="shared" si="4"/>
        <v>2</v>
      </c>
      <c r="K101" s="16">
        <f t="shared" si="5"/>
        <v>20</v>
      </c>
      <c r="L101" s="18">
        <f>IFERROR(IF(B101="funkcna poziadavka",VLOOKUP(G101,[1]MODULY_CBA!$B$3:$E$23,4,0)*H101/SUMIFS($H$3:$H$332,$G$3:$G$332,G101,$B$3:$B$332,B101),),)</f>
        <v>0.4580152671755725</v>
      </c>
      <c r="M101" s="16">
        <f>IFERROR(IF(B101="Funkcna poziadavka",VLOOKUP(G101,[1]MODULY_CBA!$B$3:$E$23,3,0),),)</f>
        <v>0.99499999999999988</v>
      </c>
      <c r="N101" s="16">
        <f>IFERROR(IF(B101="funkcna poziadavka",VLOOKUP(G101,[1]MODULY_CBA!$B$3:$E$23,2,0),),)</f>
        <v>1.17</v>
      </c>
      <c r="O101" s="31">
        <f t="shared" si="6"/>
        <v>23.816198473282437</v>
      </c>
      <c r="P101" s="32">
        <f>IFERROR(O101*VLOOKUP(G101,[1]MODULY_CBA!$B$3:$F$23,5,0),)</f>
        <v>476.32396946564876</v>
      </c>
      <c r="Q101" s="20" t="str">
        <f>IFERROR(VLOOKUP(G101,[1]MODULY_CBA!$B$3:$I$23,6,0),"")</f>
        <v>Inkrement 2</v>
      </c>
      <c r="R101" s="33"/>
      <c r="S101" s="33"/>
      <c r="T101" s="33"/>
      <c r="U101" s="33"/>
      <c r="V101" s="33"/>
      <c r="W101" s="33"/>
      <c r="X101" s="33"/>
      <c r="Y101" s="33"/>
      <c r="Z101" s="33"/>
      <c r="AA101" s="33"/>
      <c r="AB101" s="33"/>
      <c r="AC101" s="33"/>
      <c r="AD101" s="33"/>
      <c r="AE101" s="33"/>
    </row>
    <row r="102" spans="1:31" ht="43.5">
      <c r="A102" s="11" t="s">
        <v>353</v>
      </c>
      <c r="B102" s="12" t="s">
        <v>34</v>
      </c>
      <c r="C102" s="13" t="s">
        <v>47</v>
      </c>
      <c r="D102" s="13" t="s">
        <v>354</v>
      </c>
      <c r="E102" s="13" t="s">
        <v>355</v>
      </c>
      <c r="F102" s="14" t="s">
        <v>38</v>
      </c>
      <c r="G102" s="14" t="s">
        <v>252</v>
      </c>
      <c r="H102" s="15">
        <v>2</v>
      </c>
      <c r="I102" s="15">
        <v>10</v>
      </c>
      <c r="J102" s="16">
        <f t="shared" si="4"/>
        <v>2</v>
      </c>
      <c r="K102" s="16">
        <f t="shared" si="5"/>
        <v>20</v>
      </c>
      <c r="L102" s="18">
        <f>IFERROR(IF(B102="funkcna poziadavka",VLOOKUP(G102,[1]MODULY_CBA!$B$3:$E$23,4,0)*H102/SUMIFS($H$3:$H$332,$G$3:$G$332,G102,$B$3:$B$332,B102),),)</f>
        <v>0.4580152671755725</v>
      </c>
      <c r="M102" s="16">
        <f>IFERROR(IF(B102="Funkcna poziadavka",VLOOKUP(G102,[1]MODULY_CBA!$B$3:$E$23,3,0),),)</f>
        <v>0.99499999999999988</v>
      </c>
      <c r="N102" s="16">
        <f>IFERROR(IF(B102="funkcna poziadavka",VLOOKUP(G102,[1]MODULY_CBA!$B$3:$E$23,2,0),),)</f>
        <v>1.17</v>
      </c>
      <c r="O102" s="31">
        <f t="shared" si="6"/>
        <v>23.816198473282437</v>
      </c>
      <c r="P102" s="32">
        <f>IFERROR(O102*VLOOKUP(G102,[1]MODULY_CBA!$B$3:$F$23,5,0),)</f>
        <v>476.32396946564876</v>
      </c>
      <c r="Q102" s="20" t="str">
        <f>IFERROR(VLOOKUP(G102,[1]MODULY_CBA!$B$3:$I$23,6,0),"")</f>
        <v>Inkrement 2</v>
      </c>
      <c r="R102" s="33"/>
      <c r="S102" s="33"/>
      <c r="T102" s="33"/>
      <c r="U102" s="33"/>
      <c r="V102" s="33"/>
      <c r="W102" s="33"/>
      <c r="X102" s="33"/>
      <c r="Y102" s="33"/>
      <c r="Z102" s="33"/>
      <c r="AA102" s="33"/>
      <c r="AB102" s="33"/>
      <c r="AC102" s="33"/>
      <c r="AD102" s="33"/>
      <c r="AE102" s="33"/>
    </row>
    <row r="103" spans="1:31" ht="29.25">
      <c r="A103" s="11" t="s">
        <v>356</v>
      </c>
      <c r="B103" s="12" t="s">
        <v>34</v>
      </c>
      <c r="C103" s="13" t="s">
        <v>47</v>
      </c>
      <c r="D103" s="13" t="s">
        <v>354</v>
      </c>
      <c r="E103" s="13" t="s">
        <v>357</v>
      </c>
      <c r="F103" s="14" t="s">
        <v>38</v>
      </c>
      <c r="G103" s="14" t="s">
        <v>252</v>
      </c>
      <c r="H103" s="15">
        <v>3</v>
      </c>
      <c r="I103" s="15">
        <v>10</v>
      </c>
      <c r="J103" s="16">
        <f t="shared" si="4"/>
        <v>3</v>
      </c>
      <c r="K103" s="16">
        <f t="shared" si="5"/>
        <v>30</v>
      </c>
      <c r="L103" s="18">
        <f>IFERROR(IF(B103="funkcna poziadavka",VLOOKUP(G103,[1]MODULY_CBA!$B$3:$E$23,4,0)*H103/SUMIFS($H$3:$H$332,$G$3:$G$332,G103,$B$3:$B$332,B103),),)</f>
        <v>0.68702290076335881</v>
      </c>
      <c r="M103" s="16">
        <f>IFERROR(IF(B103="Funkcna poziadavka",VLOOKUP(G103,[1]MODULY_CBA!$B$3:$E$23,3,0),),)</f>
        <v>0.99499999999999988</v>
      </c>
      <c r="N103" s="16">
        <f>IFERROR(IF(B103="funkcna poziadavka",VLOOKUP(G103,[1]MODULY_CBA!$B$3:$E$23,2,0),),)</f>
        <v>1.17</v>
      </c>
      <c r="O103" s="31">
        <f t="shared" si="6"/>
        <v>35.724297709923654</v>
      </c>
      <c r="P103" s="32">
        <f>IFERROR(O103*VLOOKUP(G103,[1]MODULY_CBA!$B$3:$F$23,5,0),)</f>
        <v>714.48595419847311</v>
      </c>
      <c r="Q103" s="20" t="str">
        <f>IFERROR(VLOOKUP(G103,[1]MODULY_CBA!$B$3:$I$23,6,0),"")</f>
        <v>Inkrement 2</v>
      </c>
      <c r="R103" s="33"/>
      <c r="S103" s="33"/>
      <c r="T103" s="33"/>
      <c r="U103" s="33"/>
      <c r="V103" s="33"/>
      <c r="W103" s="33"/>
      <c r="X103" s="33"/>
      <c r="Y103" s="33"/>
      <c r="Z103" s="33"/>
      <c r="AA103" s="33"/>
      <c r="AB103" s="33"/>
      <c r="AC103" s="33"/>
      <c r="AD103" s="33"/>
      <c r="AE103" s="33"/>
    </row>
    <row r="104" spans="1:31" ht="43.5">
      <c r="A104" s="11" t="s">
        <v>358</v>
      </c>
      <c r="B104" s="12" t="s">
        <v>34</v>
      </c>
      <c r="C104" s="13" t="s">
        <v>47</v>
      </c>
      <c r="D104" s="13" t="s">
        <v>359</v>
      </c>
      <c r="E104" s="13" t="s">
        <v>360</v>
      </c>
      <c r="F104" s="14" t="s">
        <v>38</v>
      </c>
      <c r="G104" s="14" t="s">
        <v>252</v>
      </c>
      <c r="H104" s="15">
        <v>2</v>
      </c>
      <c r="I104" s="15">
        <v>10</v>
      </c>
      <c r="J104" s="16">
        <f t="shared" si="4"/>
        <v>2</v>
      </c>
      <c r="K104" s="16">
        <f t="shared" si="5"/>
        <v>20</v>
      </c>
      <c r="L104" s="18">
        <f>IFERROR(IF(B104="funkcna poziadavka",VLOOKUP(G104,[1]MODULY_CBA!$B$3:$E$23,4,0)*H104/SUMIFS($H$3:$H$332,$G$3:$G$332,G104,$B$3:$B$332,B104),),)</f>
        <v>0.4580152671755725</v>
      </c>
      <c r="M104" s="16">
        <f>IFERROR(IF(B104="Funkcna poziadavka",VLOOKUP(G104,[1]MODULY_CBA!$B$3:$E$23,3,0),),)</f>
        <v>0.99499999999999988</v>
      </c>
      <c r="N104" s="16">
        <f>IFERROR(IF(B104="funkcna poziadavka",VLOOKUP(G104,[1]MODULY_CBA!$B$3:$E$23,2,0),),)</f>
        <v>1.17</v>
      </c>
      <c r="O104" s="31">
        <f t="shared" si="6"/>
        <v>23.816198473282437</v>
      </c>
      <c r="P104" s="32">
        <f>IFERROR(O104*VLOOKUP(G104,[1]MODULY_CBA!$B$3:$F$23,5,0),)</f>
        <v>476.32396946564876</v>
      </c>
      <c r="Q104" s="20" t="str">
        <f>IFERROR(VLOOKUP(G104,[1]MODULY_CBA!$B$3:$I$23,6,0),"")</f>
        <v>Inkrement 2</v>
      </c>
      <c r="R104" s="35"/>
      <c r="S104" s="35"/>
      <c r="T104" s="35"/>
      <c r="U104" s="35"/>
      <c r="V104" s="35"/>
      <c r="W104" s="35"/>
      <c r="X104" s="35"/>
      <c r="Y104" s="35"/>
      <c r="Z104" s="35"/>
      <c r="AA104" s="35"/>
      <c r="AB104" s="35"/>
      <c r="AC104" s="35"/>
      <c r="AD104" s="35"/>
      <c r="AE104" s="35"/>
    </row>
    <row r="105" spans="1:31" ht="29.25">
      <c r="A105" s="11" t="s">
        <v>361</v>
      </c>
      <c r="B105" s="12" t="s">
        <v>34</v>
      </c>
      <c r="C105" s="13" t="s">
        <v>47</v>
      </c>
      <c r="D105" s="13" t="s">
        <v>362</v>
      </c>
      <c r="E105" s="13" t="s">
        <v>363</v>
      </c>
      <c r="F105" s="14" t="s">
        <v>38</v>
      </c>
      <c r="G105" s="14" t="s">
        <v>252</v>
      </c>
      <c r="H105" s="15">
        <v>2</v>
      </c>
      <c r="I105" s="15">
        <v>10</v>
      </c>
      <c r="J105" s="16">
        <f t="shared" si="4"/>
        <v>2</v>
      </c>
      <c r="K105" s="16">
        <f t="shared" si="5"/>
        <v>20</v>
      </c>
      <c r="L105" s="18">
        <f>IFERROR(IF(B105="funkcna poziadavka",VLOOKUP(G105,[1]MODULY_CBA!$B$3:$E$23,4,0)*H105/SUMIFS($H$3:$H$332,$G$3:$G$332,G105,$B$3:$B$332,B105),),)</f>
        <v>0.4580152671755725</v>
      </c>
      <c r="M105" s="16">
        <f>IFERROR(IF(B105="Funkcna poziadavka",VLOOKUP(G105,[1]MODULY_CBA!$B$3:$E$23,3,0),),)</f>
        <v>0.99499999999999988</v>
      </c>
      <c r="N105" s="16">
        <f>IFERROR(IF(B105="funkcna poziadavka",VLOOKUP(G105,[1]MODULY_CBA!$B$3:$E$23,2,0),),)</f>
        <v>1.17</v>
      </c>
      <c r="O105" s="31">
        <f t="shared" si="6"/>
        <v>23.816198473282437</v>
      </c>
      <c r="P105" s="32">
        <f>IFERROR(O105*VLOOKUP(G105,[1]MODULY_CBA!$B$3:$F$23,5,0),)</f>
        <v>476.32396946564876</v>
      </c>
      <c r="Q105" s="20" t="str">
        <f>IFERROR(VLOOKUP(G105,[1]MODULY_CBA!$B$3:$I$23,6,0),"")</f>
        <v>Inkrement 2</v>
      </c>
      <c r="R105" s="35" t="s">
        <v>92</v>
      </c>
      <c r="S105" s="35" t="s">
        <v>92</v>
      </c>
      <c r="T105" s="35" t="s">
        <v>92</v>
      </c>
      <c r="U105" s="35" t="s">
        <v>92</v>
      </c>
      <c r="V105" s="35" t="s">
        <v>92</v>
      </c>
      <c r="W105" s="35" t="s">
        <v>92</v>
      </c>
      <c r="X105" s="35" t="s">
        <v>92</v>
      </c>
      <c r="Y105" s="35" t="s">
        <v>92</v>
      </c>
      <c r="Z105" s="35" t="s">
        <v>92</v>
      </c>
      <c r="AA105" s="35" t="s">
        <v>92</v>
      </c>
      <c r="AB105" s="35" t="s">
        <v>92</v>
      </c>
      <c r="AC105" s="35" t="s">
        <v>92</v>
      </c>
      <c r="AD105" s="35" t="s">
        <v>92</v>
      </c>
      <c r="AE105" s="35" t="s">
        <v>92</v>
      </c>
    </row>
    <row r="106" spans="1:31" ht="15">
      <c r="A106" s="11" t="s">
        <v>364</v>
      </c>
      <c r="B106" s="12" t="s">
        <v>34</v>
      </c>
      <c r="C106" s="13" t="s">
        <v>47</v>
      </c>
      <c r="D106" s="13" t="s">
        <v>365</v>
      </c>
      <c r="E106" s="13" t="s">
        <v>366</v>
      </c>
      <c r="F106" s="14" t="s">
        <v>38</v>
      </c>
      <c r="G106" s="14" t="s">
        <v>252</v>
      </c>
      <c r="H106" s="15">
        <v>2</v>
      </c>
      <c r="I106" s="15">
        <v>10</v>
      </c>
      <c r="J106" s="16">
        <f t="shared" si="4"/>
        <v>2</v>
      </c>
      <c r="K106" s="16">
        <f t="shared" si="5"/>
        <v>20</v>
      </c>
      <c r="L106" s="18">
        <f>IFERROR(IF(B106="funkcna poziadavka",VLOOKUP(G106,[1]MODULY_CBA!$B$3:$E$23,4,0)*H106/SUMIFS($H$3:$H$332,$G$3:$G$332,G106,$B$3:$B$332,B106),),)</f>
        <v>0.4580152671755725</v>
      </c>
      <c r="M106" s="16">
        <f>IFERROR(IF(B106="Funkcna poziadavka",VLOOKUP(G106,[1]MODULY_CBA!$B$3:$E$23,3,0),),)</f>
        <v>0.99499999999999988</v>
      </c>
      <c r="N106" s="16">
        <f>IFERROR(IF(B106="funkcna poziadavka",VLOOKUP(G106,[1]MODULY_CBA!$B$3:$E$23,2,0),),)</f>
        <v>1.17</v>
      </c>
      <c r="O106" s="31">
        <f t="shared" si="6"/>
        <v>23.816198473282437</v>
      </c>
      <c r="P106" s="32">
        <f>IFERROR(O106*VLOOKUP(G106,[1]MODULY_CBA!$B$3:$F$23,5,0),)</f>
        <v>476.32396946564876</v>
      </c>
      <c r="Q106" s="20" t="str">
        <f>IFERROR(VLOOKUP(G106,[1]MODULY_CBA!$B$3:$I$23,6,0),"")</f>
        <v>Inkrement 2</v>
      </c>
      <c r="R106" s="35" t="s">
        <v>92</v>
      </c>
      <c r="S106" s="35" t="s">
        <v>92</v>
      </c>
      <c r="T106" s="35" t="s">
        <v>92</v>
      </c>
      <c r="U106" s="35" t="s">
        <v>92</v>
      </c>
      <c r="V106" s="35" t="s">
        <v>92</v>
      </c>
      <c r="W106" s="35" t="s">
        <v>92</v>
      </c>
      <c r="X106" s="35" t="s">
        <v>92</v>
      </c>
      <c r="Y106" s="35" t="s">
        <v>92</v>
      </c>
      <c r="Z106" s="35" t="s">
        <v>92</v>
      </c>
      <c r="AA106" s="35" t="s">
        <v>92</v>
      </c>
      <c r="AB106" s="35" t="s">
        <v>92</v>
      </c>
      <c r="AC106" s="35" t="s">
        <v>92</v>
      </c>
      <c r="AD106" s="35" t="s">
        <v>92</v>
      </c>
      <c r="AE106" s="35" t="s">
        <v>92</v>
      </c>
    </row>
    <row r="107" spans="1:31" ht="29.25">
      <c r="A107" s="11" t="s">
        <v>367</v>
      </c>
      <c r="B107" s="12" t="s">
        <v>34</v>
      </c>
      <c r="C107" s="13" t="s">
        <v>47</v>
      </c>
      <c r="D107" s="13" t="s">
        <v>368</v>
      </c>
      <c r="E107" s="13" t="s">
        <v>369</v>
      </c>
      <c r="F107" s="14" t="s">
        <v>38</v>
      </c>
      <c r="G107" s="14" t="s">
        <v>252</v>
      </c>
      <c r="H107" s="15">
        <v>2</v>
      </c>
      <c r="I107" s="15">
        <v>10</v>
      </c>
      <c r="J107" s="16">
        <f t="shared" si="4"/>
        <v>2</v>
      </c>
      <c r="K107" s="16">
        <f t="shared" si="5"/>
        <v>20</v>
      </c>
      <c r="L107" s="18">
        <f>IFERROR(IF(B107="funkcna poziadavka",VLOOKUP(G107,[1]MODULY_CBA!$B$3:$E$23,4,0)*H107/SUMIFS($H$3:$H$332,$G$3:$G$332,G107,$B$3:$B$332,B107),),)</f>
        <v>0.4580152671755725</v>
      </c>
      <c r="M107" s="16">
        <f>IFERROR(IF(B107="Funkcna poziadavka",VLOOKUP(G107,[1]MODULY_CBA!$B$3:$E$23,3,0),),)</f>
        <v>0.99499999999999988</v>
      </c>
      <c r="N107" s="16">
        <f>IFERROR(IF(B107="funkcna poziadavka",VLOOKUP(G107,[1]MODULY_CBA!$B$3:$E$23,2,0),),)</f>
        <v>1.17</v>
      </c>
      <c r="O107" s="31">
        <f t="shared" si="6"/>
        <v>23.816198473282437</v>
      </c>
      <c r="P107" s="32">
        <f>IFERROR(O107*VLOOKUP(G107,[1]MODULY_CBA!$B$3:$F$23,5,0),)</f>
        <v>476.32396946564876</v>
      </c>
      <c r="Q107" s="20" t="str">
        <f>IFERROR(VLOOKUP(G107,[1]MODULY_CBA!$B$3:$I$23,6,0),"")</f>
        <v>Inkrement 2</v>
      </c>
      <c r="R107" s="38" t="s">
        <v>92</v>
      </c>
      <c r="S107" s="38" t="s">
        <v>92</v>
      </c>
      <c r="T107" s="38" t="s">
        <v>92</v>
      </c>
      <c r="U107" s="38" t="s">
        <v>92</v>
      </c>
      <c r="V107" s="38" t="s">
        <v>92</v>
      </c>
      <c r="W107" s="38" t="s">
        <v>92</v>
      </c>
      <c r="X107" s="38" t="s">
        <v>92</v>
      </c>
      <c r="Y107" s="38" t="s">
        <v>92</v>
      </c>
      <c r="Z107" s="38" t="s">
        <v>92</v>
      </c>
      <c r="AA107" s="38" t="s">
        <v>92</v>
      </c>
      <c r="AB107" s="38" t="s">
        <v>92</v>
      </c>
      <c r="AC107" s="38" t="s">
        <v>92</v>
      </c>
      <c r="AD107" s="38" t="s">
        <v>92</v>
      </c>
      <c r="AE107" s="38" t="s">
        <v>92</v>
      </c>
    </row>
    <row r="108" spans="1:31" ht="15">
      <c r="A108" s="11" t="s">
        <v>370</v>
      </c>
      <c r="B108" s="12" t="s">
        <v>34</v>
      </c>
      <c r="C108" s="13" t="s">
        <v>47</v>
      </c>
      <c r="D108" s="13" t="s">
        <v>371</v>
      </c>
      <c r="E108" s="13" t="s">
        <v>372</v>
      </c>
      <c r="F108" s="14" t="s">
        <v>38</v>
      </c>
      <c r="G108" s="14" t="s">
        <v>252</v>
      </c>
      <c r="H108" s="15">
        <v>2</v>
      </c>
      <c r="I108" s="15">
        <v>10</v>
      </c>
      <c r="J108" s="16">
        <f t="shared" si="4"/>
        <v>2</v>
      </c>
      <c r="K108" s="16">
        <f t="shared" si="5"/>
        <v>20</v>
      </c>
      <c r="L108" s="18">
        <f>IFERROR(IF(B108="funkcna poziadavka",VLOOKUP(G108,[1]MODULY_CBA!$B$3:$E$23,4,0)*H108/SUMIFS($H$3:$H$332,$G$3:$G$332,G108,$B$3:$B$332,B108),),)</f>
        <v>0.4580152671755725</v>
      </c>
      <c r="M108" s="16">
        <f>IFERROR(IF(B108="Funkcna poziadavka",VLOOKUP(G108,[1]MODULY_CBA!$B$3:$E$23,3,0),),)</f>
        <v>0.99499999999999988</v>
      </c>
      <c r="N108" s="16">
        <f>IFERROR(IF(B108="funkcna poziadavka",VLOOKUP(G108,[1]MODULY_CBA!$B$3:$E$23,2,0),),)</f>
        <v>1.17</v>
      </c>
      <c r="O108" s="31">
        <f t="shared" si="6"/>
        <v>23.816198473282437</v>
      </c>
      <c r="P108" s="32">
        <f>IFERROR(O108*VLOOKUP(G108,[1]MODULY_CBA!$B$3:$F$23,5,0),)</f>
        <v>476.32396946564876</v>
      </c>
      <c r="Q108" s="20" t="str">
        <f>IFERROR(VLOOKUP(G108,[1]MODULY_CBA!$B$3:$I$23,6,0),"")</f>
        <v>Inkrement 2</v>
      </c>
      <c r="R108" s="38"/>
      <c r="S108" s="38"/>
      <c r="T108" s="38"/>
      <c r="U108" s="38"/>
      <c r="V108" s="38"/>
      <c r="W108" s="38"/>
      <c r="X108" s="38"/>
      <c r="Y108" s="38"/>
      <c r="Z108" s="38"/>
      <c r="AA108" s="38"/>
      <c r="AB108" s="38"/>
      <c r="AC108" s="38"/>
      <c r="AD108" s="38"/>
      <c r="AE108" s="38"/>
    </row>
    <row r="109" spans="1:31" ht="29.25">
      <c r="A109" s="11" t="s">
        <v>373</v>
      </c>
      <c r="B109" s="12" t="s">
        <v>34</v>
      </c>
      <c r="C109" s="13" t="s">
        <v>47</v>
      </c>
      <c r="D109" s="13" t="s">
        <v>374</v>
      </c>
      <c r="E109" s="13" t="s">
        <v>375</v>
      </c>
      <c r="F109" s="14" t="s">
        <v>38</v>
      </c>
      <c r="G109" s="14" t="s">
        <v>252</v>
      </c>
      <c r="H109" s="15">
        <v>2</v>
      </c>
      <c r="I109" s="15">
        <v>10</v>
      </c>
      <c r="J109" s="16">
        <f t="shared" si="4"/>
        <v>2</v>
      </c>
      <c r="K109" s="16">
        <f t="shared" si="5"/>
        <v>20</v>
      </c>
      <c r="L109" s="18">
        <f>IFERROR(IF(B109="funkcna poziadavka",VLOOKUP(G109,[1]MODULY_CBA!$B$3:$E$23,4,0)*H109/SUMIFS($H$3:$H$332,$G$3:$G$332,G109,$B$3:$B$332,B109),),)</f>
        <v>0.4580152671755725</v>
      </c>
      <c r="M109" s="16">
        <f>IFERROR(IF(B109="Funkcna poziadavka",VLOOKUP(G109,[1]MODULY_CBA!$B$3:$E$23,3,0),),)</f>
        <v>0.99499999999999988</v>
      </c>
      <c r="N109" s="16">
        <f>IFERROR(IF(B109="funkcna poziadavka",VLOOKUP(G109,[1]MODULY_CBA!$B$3:$E$23,2,0),),)</f>
        <v>1.17</v>
      </c>
      <c r="O109" s="31">
        <f t="shared" si="6"/>
        <v>23.816198473282437</v>
      </c>
      <c r="P109" s="32">
        <f>IFERROR(O109*VLOOKUP(G109,[1]MODULY_CBA!$B$3:$F$23,5,0),)</f>
        <v>476.32396946564876</v>
      </c>
      <c r="Q109" s="20" t="str">
        <f>IFERROR(VLOOKUP(G109,[1]MODULY_CBA!$B$3:$I$23,6,0),"")</f>
        <v>Inkrement 2</v>
      </c>
      <c r="R109" s="38"/>
      <c r="S109" s="38"/>
      <c r="T109" s="38"/>
      <c r="U109" s="38"/>
      <c r="V109" s="38"/>
      <c r="W109" s="38"/>
      <c r="X109" s="38"/>
      <c r="Y109" s="38"/>
      <c r="Z109" s="38"/>
      <c r="AA109" s="38"/>
      <c r="AB109" s="38"/>
      <c r="AC109" s="38"/>
      <c r="AD109" s="38"/>
      <c r="AE109" s="38"/>
    </row>
    <row r="110" spans="1:31" ht="29.25">
      <c r="A110" s="11" t="s">
        <v>376</v>
      </c>
      <c r="B110" s="12" t="s">
        <v>34</v>
      </c>
      <c r="C110" s="13" t="s">
        <v>47</v>
      </c>
      <c r="D110" s="13" t="s">
        <v>377</v>
      </c>
      <c r="E110" s="13" t="s">
        <v>378</v>
      </c>
      <c r="F110" s="14" t="s">
        <v>38</v>
      </c>
      <c r="G110" s="14" t="s">
        <v>252</v>
      </c>
      <c r="H110" s="15">
        <v>2</v>
      </c>
      <c r="I110" s="15">
        <v>10</v>
      </c>
      <c r="J110" s="16">
        <f t="shared" si="4"/>
        <v>2</v>
      </c>
      <c r="K110" s="16">
        <f t="shared" si="5"/>
        <v>20</v>
      </c>
      <c r="L110" s="18">
        <f>IFERROR(IF(B110="funkcna poziadavka",VLOOKUP(G110,[1]MODULY_CBA!$B$3:$E$23,4,0)*H110/SUMIFS($H$3:$H$332,$G$3:$G$332,G110,$B$3:$B$332,B110),),)</f>
        <v>0.4580152671755725</v>
      </c>
      <c r="M110" s="16">
        <f>IFERROR(IF(B110="Funkcna poziadavka",VLOOKUP(G110,[1]MODULY_CBA!$B$3:$E$23,3,0),),)</f>
        <v>0.99499999999999988</v>
      </c>
      <c r="N110" s="16">
        <f>IFERROR(IF(B110="funkcna poziadavka",VLOOKUP(G110,[1]MODULY_CBA!$B$3:$E$23,2,0),),)</f>
        <v>1.17</v>
      </c>
      <c r="O110" s="31">
        <f t="shared" si="6"/>
        <v>23.816198473282437</v>
      </c>
      <c r="P110" s="32">
        <f>IFERROR(O110*VLOOKUP(G110,[1]MODULY_CBA!$B$3:$F$23,5,0),)</f>
        <v>476.32396946564876</v>
      </c>
      <c r="Q110" s="20" t="str">
        <f>IFERROR(VLOOKUP(G110,[1]MODULY_CBA!$B$3:$I$23,6,0),"")</f>
        <v>Inkrement 2</v>
      </c>
      <c r="R110" s="38"/>
      <c r="S110" s="38"/>
      <c r="T110" s="38"/>
      <c r="U110" s="38"/>
      <c r="V110" s="38"/>
      <c r="W110" s="38"/>
      <c r="X110" s="38"/>
      <c r="Y110" s="38"/>
      <c r="Z110" s="38"/>
      <c r="AA110" s="38"/>
      <c r="AB110" s="38"/>
      <c r="AC110" s="38"/>
      <c r="AD110" s="38"/>
      <c r="AE110" s="38"/>
    </row>
    <row r="111" spans="1:31" ht="29.25">
      <c r="A111" s="11" t="s">
        <v>379</v>
      </c>
      <c r="B111" s="12" t="s">
        <v>34</v>
      </c>
      <c r="C111" s="13" t="s">
        <v>87</v>
      </c>
      <c r="D111" s="13" t="s">
        <v>380</v>
      </c>
      <c r="E111" s="13" t="s">
        <v>381</v>
      </c>
      <c r="F111" s="14" t="s">
        <v>38</v>
      </c>
      <c r="G111" s="14" t="s">
        <v>252</v>
      </c>
      <c r="H111" s="15">
        <v>2</v>
      </c>
      <c r="I111" s="15">
        <v>10</v>
      </c>
      <c r="J111" s="16">
        <f t="shared" si="4"/>
        <v>2</v>
      </c>
      <c r="K111" s="16">
        <f t="shared" si="5"/>
        <v>20</v>
      </c>
      <c r="L111" s="18">
        <f>IFERROR(IF(B111="funkcna poziadavka",VLOOKUP(G111,[1]MODULY_CBA!$B$3:$E$23,4,0)*H111/SUMIFS($H$3:$H$332,$G$3:$G$332,G111,$B$3:$B$332,B111),),)</f>
        <v>0.4580152671755725</v>
      </c>
      <c r="M111" s="16">
        <f>IFERROR(IF(B111="Funkcna poziadavka",VLOOKUP(G111,[1]MODULY_CBA!$B$3:$E$23,3,0),),)</f>
        <v>0.99499999999999988</v>
      </c>
      <c r="N111" s="16">
        <f>IFERROR(IF(B111="funkcna poziadavka",VLOOKUP(G111,[1]MODULY_CBA!$B$3:$E$23,2,0),),)</f>
        <v>1.17</v>
      </c>
      <c r="O111" s="31">
        <f t="shared" si="6"/>
        <v>23.816198473282437</v>
      </c>
      <c r="P111" s="32">
        <f>IFERROR(O111*VLOOKUP(G111,[1]MODULY_CBA!$B$3:$F$23,5,0),)</f>
        <v>476.32396946564876</v>
      </c>
      <c r="Q111" s="20" t="str">
        <f>IFERROR(VLOOKUP(G111,[1]MODULY_CBA!$B$3:$I$23,6,0),"")</f>
        <v>Inkrement 2</v>
      </c>
      <c r="R111" s="38"/>
      <c r="S111" s="38"/>
      <c r="T111" s="38"/>
      <c r="U111" s="38"/>
      <c r="V111" s="38"/>
      <c r="W111" s="38"/>
      <c r="X111" s="38"/>
      <c r="Y111" s="38"/>
      <c r="Z111" s="38"/>
      <c r="AA111" s="38"/>
      <c r="AB111" s="38"/>
      <c r="AC111" s="38"/>
      <c r="AD111" s="38"/>
      <c r="AE111" s="38"/>
    </row>
    <row r="112" spans="1:31" ht="29.25">
      <c r="A112" s="11" t="s">
        <v>382</v>
      </c>
      <c r="B112" s="12" t="s">
        <v>34</v>
      </c>
      <c r="C112" s="13" t="s">
        <v>87</v>
      </c>
      <c r="D112" s="13" t="s">
        <v>383</v>
      </c>
      <c r="E112" s="13" t="s">
        <v>384</v>
      </c>
      <c r="F112" s="14" t="s">
        <v>38</v>
      </c>
      <c r="G112" s="14" t="s">
        <v>252</v>
      </c>
      <c r="H112" s="15">
        <v>2</v>
      </c>
      <c r="I112" s="15">
        <v>10</v>
      </c>
      <c r="J112" s="16">
        <f t="shared" si="4"/>
        <v>2</v>
      </c>
      <c r="K112" s="16">
        <f t="shared" si="5"/>
        <v>20</v>
      </c>
      <c r="L112" s="18">
        <f>IFERROR(IF(B112="funkcna poziadavka",VLOOKUP(G112,[1]MODULY_CBA!$B$3:$E$23,4,0)*H112/SUMIFS($H$3:$H$332,$G$3:$G$332,G112,$B$3:$B$332,B112),),)</f>
        <v>0.4580152671755725</v>
      </c>
      <c r="M112" s="16">
        <f>IFERROR(IF(B112="Funkcna poziadavka",VLOOKUP(G112,[1]MODULY_CBA!$B$3:$E$23,3,0),),)</f>
        <v>0.99499999999999988</v>
      </c>
      <c r="N112" s="16">
        <f>IFERROR(IF(B112="funkcna poziadavka",VLOOKUP(G112,[1]MODULY_CBA!$B$3:$E$23,2,0),),)</f>
        <v>1.17</v>
      </c>
      <c r="O112" s="31">
        <f t="shared" si="6"/>
        <v>23.816198473282437</v>
      </c>
      <c r="P112" s="32">
        <f>IFERROR(O112*VLOOKUP(G112,[1]MODULY_CBA!$B$3:$F$23,5,0),)</f>
        <v>476.32396946564876</v>
      </c>
      <c r="Q112" s="20" t="str">
        <f>IFERROR(VLOOKUP(G112,[1]MODULY_CBA!$B$3:$I$23,6,0),"")</f>
        <v>Inkrement 2</v>
      </c>
      <c r="R112" s="38"/>
      <c r="S112" s="38"/>
      <c r="T112" s="38"/>
      <c r="U112" s="38"/>
      <c r="V112" s="38"/>
      <c r="W112" s="38"/>
      <c r="X112" s="38"/>
      <c r="Y112" s="38"/>
      <c r="Z112" s="38"/>
      <c r="AA112" s="38"/>
      <c r="AB112" s="38"/>
      <c r="AC112" s="38"/>
      <c r="AD112" s="38"/>
      <c r="AE112" s="38"/>
    </row>
    <row r="113" spans="1:31" ht="57.75">
      <c r="A113" s="11" t="s">
        <v>385</v>
      </c>
      <c r="B113" s="12" t="s">
        <v>34</v>
      </c>
      <c r="C113" s="13" t="s">
        <v>279</v>
      </c>
      <c r="D113" s="13" t="s">
        <v>386</v>
      </c>
      <c r="E113" s="13" t="s">
        <v>387</v>
      </c>
      <c r="F113" s="14" t="s">
        <v>38</v>
      </c>
      <c r="G113" s="14" t="s">
        <v>252</v>
      </c>
      <c r="H113" s="15">
        <v>3</v>
      </c>
      <c r="I113" s="15">
        <v>10</v>
      </c>
      <c r="J113" s="16">
        <f t="shared" si="4"/>
        <v>3</v>
      </c>
      <c r="K113" s="16">
        <f t="shared" si="5"/>
        <v>30</v>
      </c>
      <c r="L113" s="18">
        <f>IFERROR(IF(B113="funkcna poziadavka",VLOOKUP(G113,[1]MODULY_CBA!$B$3:$E$23,4,0)*H113/SUMIFS($H$3:$H$332,$G$3:$G$332,G113,$B$3:$B$332,B113),),)</f>
        <v>0.68702290076335881</v>
      </c>
      <c r="M113" s="16">
        <f>IFERROR(IF(B113="Funkcna poziadavka",VLOOKUP(G113,[1]MODULY_CBA!$B$3:$E$23,3,0),),)</f>
        <v>0.99499999999999988</v>
      </c>
      <c r="N113" s="16">
        <f>IFERROR(IF(B113="funkcna poziadavka",VLOOKUP(G113,[1]MODULY_CBA!$B$3:$E$23,2,0),),)</f>
        <v>1.17</v>
      </c>
      <c r="O113" s="31">
        <f t="shared" si="6"/>
        <v>35.724297709923654</v>
      </c>
      <c r="P113" s="32">
        <f>IFERROR(O113*VLOOKUP(G113,[1]MODULY_CBA!$B$3:$F$23,5,0),)</f>
        <v>714.48595419847311</v>
      </c>
      <c r="Q113" s="20" t="str">
        <f>IFERROR(VLOOKUP(G113,[1]MODULY_CBA!$B$3:$I$23,6,0),"")</f>
        <v>Inkrement 2</v>
      </c>
      <c r="R113" s="38"/>
      <c r="S113" s="38"/>
      <c r="T113" s="38"/>
      <c r="U113" s="38"/>
      <c r="V113" s="38"/>
      <c r="W113" s="38"/>
      <c r="X113" s="38"/>
      <c r="Y113" s="38"/>
      <c r="Z113" s="38"/>
      <c r="AA113" s="38"/>
      <c r="AB113" s="38"/>
      <c r="AC113" s="38"/>
      <c r="AD113" s="38"/>
      <c r="AE113" s="38"/>
    </row>
    <row r="114" spans="1:31" ht="29.25">
      <c r="A114" s="11" t="s">
        <v>388</v>
      </c>
      <c r="B114" s="12" t="s">
        <v>34</v>
      </c>
      <c r="C114" s="47" t="s">
        <v>389</v>
      </c>
      <c r="D114" s="47" t="s">
        <v>390</v>
      </c>
      <c r="E114" s="13" t="s">
        <v>391</v>
      </c>
      <c r="F114" s="14" t="s">
        <v>38</v>
      </c>
      <c r="G114" s="14" t="s">
        <v>252</v>
      </c>
      <c r="H114" s="15">
        <v>2</v>
      </c>
      <c r="I114" s="15">
        <v>10</v>
      </c>
      <c r="J114" s="16">
        <f t="shared" si="4"/>
        <v>2</v>
      </c>
      <c r="K114" s="16">
        <f t="shared" si="5"/>
        <v>20</v>
      </c>
      <c r="L114" s="18">
        <f>IFERROR(IF(B114="funkcna poziadavka",VLOOKUP(G114,[1]MODULY_CBA!$B$3:$E$23,4,0)*H114/SUMIFS($H$3:$H$332,$G$3:$G$332,G114,$B$3:$B$332,B114),),)</f>
        <v>0.4580152671755725</v>
      </c>
      <c r="M114" s="16">
        <f>IFERROR(IF(B114="Funkcna poziadavka",VLOOKUP(G114,[1]MODULY_CBA!$B$3:$E$23,3,0),),)</f>
        <v>0.99499999999999988</v>
      </c>
      <c r="N114" s="16">
        <f>IFERROR(IF(B114="funkcna poziadavka",VLOOKUP(G114,[1]MODULY_CBA!$B$3:$E$23,2,0),),)</f>
        <v>1.17</v>
      </c>
      <c r="O114" s="31">
        <f t="shared" si="6"/>
        <v>23.816198473282437</v>
      </c>
      <c r="P114" s="32">
        <f>IFERROR(O114*VLOOKUP(G114,[1]MODULY_CBA!$B$3:$F$23,5,0),)</f>
        <v>476.32396946564876</v>
      </c>
      <c r="Q114" s="20" t="str">
        <f>IFERROR(VLOOKUP(G114,[1]MODULY_CBA!$B$3:$I$23,6,0),"")</f>
        <v>Inkrement 2</v>
      </c>
      <c r="R114" s="38" t="s">
        <v>92</v>
      </c>
      <c r="S114" s="38" t="s">
        <v>92</v>
      </c>
      <c r="T114" s="38" t="s">
        <v>92</v>
      </c>
      <c r="U114" s="38" t="s">
        <v>92</v>
      </c>
      <c r="V114" s="38" t="s">
        <v>92</v>
      </c>
      <c r="W114" s="38" t="s">
        <v>92</v>
      </c>
      <c r="X114" s="38" t="s">
        <v>92</v>
      </c>
      <c r="Y114" s="38" t="s">
        <v>92</v>
      </c>
      <c r="Z114" s="38" t="s">
        <v>92</v>
      </c>
      <c r="AA114" s="38" t="s">
        <v>92</v>
      </c>
      <c r="AB114" s="38" t="s">
        <v>92</v>
      </c>
      <c r="AC114" s="38" t="s">
        <v>92</v>
      </c>
      <c r="AD114" s="38" t="s">
        <v>92</v>
      </c>
      <c r="AE114" s="38" t="s">
        <v>92</v>
      </c>
    </row>
    <row r="115" spans="1:31" ht="43.5">
      <c r="A115" s="11" t="s">
        <v>392</v>
      </c>
      <c r="B115" s="12" t="s">
        <v>34</v>
      </c>
      <c r="C115" s="47" t="s">
        <v>389</v>
      </c>
      <c r="D115" s="47" t="s">
        <v>393</v>
      </c>
      <c r="E115" s="13" t="s">
        <v>394</v>
      </c>
      <c r="F115" s="14" t="s">
        <v>38</v>
      </c>
      <c r="G115" s="14" t="s">
        <v>252</v>
      </c>
      <c r="H115" s="15">
        <v>2</v>
      </c>
      <c r="I115" s="15">
        <v>10</v>
      </c>
      <c r="J115" s="16">
        <f t="shared" si="4"/>
        <v>2</v>
      </c>
      <c r="K115" s="16">
        <f t="shared" si="5"/>
        <v>20</v>
      </c>
      <c r="L115" s="18">
        <f>IFERROR(IF(B115="funkcna poziadavka",VLOOKUP(G115,[1]MODULY_CBA!$B$3:$E$23,4,0)*H115/SUMIFS($H$3:$H$332,$G$3:$G$332,G115,$B$3:$B$332,B115),),)</f>
        <v>0.4580152671755725</v>
      </c>
      <c r="M115" s="16">
        <f>IFERROR(IF(B115="Funkcna poziadavka",VLOOKUP(G115,[1]MODULY_CBA!$B$3:$E$23,3,0),),)</f>
        <v>0.99499999999999988</v>
      </c>
      <c r="N115" s="16">
        <f>IFERROR(IF(B115="funkcna poziadavka",VLOOKUP(G115,[1]MODULY_CBA!$B$3:$E$23,2,0),),)</f>
        <v>1.17</v>
      </c>
      <c r="O115" s="31">
        <f t="shared" si="6"/>
        <v>23.816198473282437</v>
      </c>
      <c r="P115" s="32">
        <f>IFERROR(O115*VLOOKUP(G115,[1]MODULY_CBA!$B$3:$F$23,5,0),)</f>
        <v>476.32396946564876</v>
      </c>
      <c r="Q115" s="20" t="str">
        <f>IFERROR(VLOOKUP(G115,[1]MODULY_CBA!$B$3:$I$23,6,0),"")</f>
        <v>Inkrement 2</v>
      </c>
      <c r="R115" s="38"/>
      <c r="S115" s="38"/>
      <c r="T115" s="38"/>
      <c r="U115" s="38"/>
      <c r="V115" s="38"/>
      <c r="W115" s="38"/>
      <c r="X115" s="38"/>
      <c r="Y115" s="38"/>
      <c r="Z115" s="38"/>
      <c r="AA115" s="38"/>
      <c r="AB115" s="38"/>
      <c r="AC115" s="38"/>
      <c r="AD115" s="38"/>
      <c r="AE115" s="38"/>
    </row>
    <row r="116" spans="1:31" ht="29.25">
      <c r="A116" s="11" t="s">
        <v>395</v>
      </c>
      <c r="B116" s="12" t="s">
        <v>34</v>
      </c>
      <c r="C116" s="13" t="s">
        <v>396</v>
      </c>
      <c r="D116" s="13" t="s">
        <v>101</v>
      </c>
      <c r="E116" s="13" t="s">
        <v>397</v>
      </c>
      <c r="F116" s="14" t="s">
        <v>38</v>
      </c>
      <c r="G116" s="14" t="s">
        <v>252</v>
      </c>
      <c r="H116" s="15">
        <v>2</v>
      </c>
      <c r="I116" s="15">
        <v>10</v>
      </c>
      <c r="J116" s="16">
        <f t="shared" si="4"/>
        <v>2</v>
      </c>
      <c r="K116" s="16">
        <f t="shared" si="5"/>
        <v>20</v>
      </c>
      <c r="L116" s="18">
        <f>IFERROR(IF(B116="funkcna poziadavka",VLOOKUP(G116,[1]MODULY_CBA!$B$3:$E$23,4,0)*H116/SUMIFS($H$3:$H$332,$G$3:$G$332,G116,$B$3:$B$332,B116),),)</f>
        <v>0.4580152671755725</v>
      </c>
      <c r="M116" s="16">
        <f>IFERROR(IF(B116="Funkcna poziadavka",VLOOKUP(G116,[1]MODULY_CBA!$B$3:$E$23,3,0),),)</f>
        <v>0.99499999999999988</v>
      </c>
      <c r="N116" s="16">
        <f>IFERROR(IF(B116="funkcna poziadavka",VLOOKUP(G116,[1]MODULY_CBA!$B$3:$E$23,2,0),),)</f>
        <v>1.17</v>
      </c>
      <c r="O116" s="31">
        <f t="shared" si="6"/>
        <v>23.816198473282437</v>
      </c>
      <c r="P116" s="32">
        <f>IFERROR(O116*VLOOKUP(G116,[1]MODULY_CBA!$B$3:$F$23,5,0),)</f>
        <v>476.32396946564876</v>
      </c>
      <c r="Q116" s="20" t="str">
        <f>IFERROR(VLOOKUP(G116,[1]MODULY_CBA!$B$3:$I$23,6,0),"")</f>
        <v>Inkrement 2</v>
      </c>
      <c r="R116" s="38"/>
      <c r="S116" s="38"/>
      <c r="T116" s="38"/>
      <c r="U116" s="38"/>
      <c r="V116" s="38"/>
      <c r="W116" s="38"/>
      <c r="X116" s="38"/>
      <c r="Y116" s="38"/>
      <c r="Z116" s="38"/>
      <c r="AA116" s="38"/>
      <c r="AB116" s="38"/>
      <c r="AC116" s="38"/>
      <c r="AD116" s="38"/>
      <c r="AE116" s="38"/>
    </row>
    <row r="117" spans="1:31" ht="29.25">
      <c r="A117" s="11" t="s">
        <v>398</v>
      </c>
      <c r="B117" s="12" t="s">
        <v>34</v>
      </c>
      <c r="C117" s="13" t="s">
        <v>396</v>
      </c>
      <c r="D117" s="13" t="s">
        <v>399</v>
      </c>
      <c r="E117" s="13" t="s">
        <v>400</v>
      </c>
      <c r="F117" s="14" t="s">
        <v>38</v>
      </c>
      <c r="G117" s="14" t="s">
        <v>252</v>
      </c>
      <c r="H117" s="15">
        <v>2</v>
      </c>
      <c r="I117" s="15">
        <v>10</v>
      </c>
      <c r="J117" s="16">
        <f t="shared" si="4"/>
        <v>2</v>
      </c>
      <c r="K117" s="16">
        <f t="shared" si="5"/>
        <v>20</v>
      </c>
      <c r="L117" s="18">
        <f>IFERROR(IF(B117="funkcna poziadavka",VLOOKUP(G117,[1]MODULY_CBA!$B$3:$E$23,4,0)*H117/SUMIFS($H$3:$H$332,$G$3:$G$332,G117,$B$3:$B$332,B117),),)</f>
        <v>0.4580152671755725</v>
      </c>
      <c r="M117" s="16">
        <f>IFERROR(IF(B117="Funkcna poziadavka",VLOOKUP(G117,[1]MODULY_CBA!$B$3:$E$23,3,0),),)</f>
        <v>0.99499999999999988</v>
      </c>
      <c r="N117" s="16">
        <f>IFERROR(IF(B117="funkcna poziadavka",VLOOKUP(G117,[1]MODULY_CBA!$B$3:$E$23,2,0),),)</f>
        <v>1.17</v>
      </c>
      <c r="O117" s="31">
        <f t="shared" si="6"/>
        <v>23.816198473282437</v>
      </c>
      <c r="P117" s="32">
        <f>IFERROR(O117*VLOOKUP(G117,[1]MODULY_CBA!$B$3:$F$23,5,0),)</f>
        <v>476.32396946564876</v>
      </c>
      <c r="Q117" s="20" t="str">
        <f>IFERROR(VLOOKUP(G117,[1]MODULY_CBA!$B$3:$I$23,6,0),"")</f>
        <v>Inkrement 2</v>
      </c>
      <c r="R117" s="38"/>
      <c r="S117" s="38"/>
      <c r="T117" s="38"/>
      <c r="U117" s="38"/>
      <c r="V117" s="38"/>
      <c r="W117" s="38"/>
      <c r="X117" s="38"/>
      <c r="Y117" s="38"/>
      <c r="Z117" s="38"/>
      <c r="AA117" s="38"/>
      <c r="AB117" s="38"/>
      <c r="AC117" s="38"/>
      <c r="AD117" s="38"/>
      <c r="AE117" s="38"/>
    </row>
    <row r="118" spans="1:31" ht="29.25">
      <c r="A118" s="11" t="s">
        <v>401</v>
      </c>
      <c r="B118" s="12" t="s">
        <v>34</v>
      </c>
      <c r="C118" s="13" t="s">
        <v>396</v>
      </c>
      <c r="D118" s="13" t="s">
        <v>98</v>
      </c>
      <c r="E118" s="13" t="s">
        <v>402</v>
      </c>
      <c r="F118" s="14" t="s">
        <v>38</v>
      </c>
      <c r="G118" s="14" t="s">
        <v>252</v>
      </c>
      <c r="H118" s="15">
        <v>2</v>
      </c>
      <c r="I118" s="15">
        <v>10</v>
      </c>
      <c r="J118" s="16">
        <f t="shared" si="4"/>
        <v>2</v>
      </c>
      <c r="K118" s="16">
        <f t="shared" si="5"/>
        <v>20</v>
      </c>
      <c r="L118" s="18">
        <f>IFERROR(IF(B118="funkcna poziadavka",VLOOKUP(G118,[1]MODULY_CBA!$B$3:$E$23,4,0)*H118/SUMIFS($H$3:$H$332,$G$3:$G$332,G118,$B$3:$B$332,B118),),)</f>
        <v>0.4580152671755725</v>
      </c>
      <c r="M118" s="16">
        <f>IFERROR(IF(B118="Funkcna poziadavka",VLOOKUP(G118,[1]MODULY_CBA!$B$3:$E$23,3,0),),)</f>
        <v>0.99499999999999988</v>
      </c>
      <c r="N118" s="16">
        <f>IFERROR(IF(B118="funkcna poziadavka",VLOOKUP(G118,[1]MODULY_CBA!$B$3:$E$23,2,0),),)</f>
        <v>1.17</v>
      </c>
      <c r="O118" s="31">
        <f t="shared" si="6"/>
        <v>23.816198473282437</v>
      </c>
      <c r="P118" s="32">
        <f>IFERROR(O118*VLOOKUP(G118,[1]MODULY_CBA!$B$3:$F$23,5,0),)</f>
        <v>476.32396946564876</v>
      </c>
      <c r="Q118" s="20" t="str">
        <f>IFERROR(VLOOKUP(G118,[1]MODULY_CBA!$B$3:$I$23,6,0),"")</f>
        <v>Inkrement 2</v>
      </c>
      <c r="R118" s="38"/>
      <c r="S118" s="38"/>
      <c r="T118" s="38"/>
      <c r="U118" s="38"/>
      <c r="V118" s="38"/>
      <c r="W118" s="38"/>
      <c r="X118" s="38"/>
      <c r="Y118" s="38"/>
      <c r="Z118" s="38"/>
      <c r="AA118" s="38"/>
      <c r="AB118" s="38"/>
      <c r="AC118" s="38"/>
      <c r="AD118" s="38"/>
      <c r="AE118" s="38"/>
    </row>
    <row r="119" spans="1:31" ht="29.25">
      <c r="A119" s="11" t="s">
        <v>403</v>
      </c>
      <c r="B119" s="12" t="s">
        <v>34</v>
      </c>
      <c r="C119" s="13" t="s">
        <v>396</v>
      </c>
      <c r="D119" s="13" t="s">
        <v>107</v>
      </c>
      <c r="E119" s="13" t="s">
        <v>404</v>
      </c>
      <c r="F119" s="14" t="s">
        <v>38</v>
      </c>
      <c r="G119" s="14" t="s">
        <v>252</v>
      </c>
      <c r="H119" s="15">
        <v>2</v>
      </c>
      <c r="I119" s="15">
        <v>10</v>
      </c>
      <c r="J119" s="16">
        <f t="shared" si="4"/>
        <v>2</v>
      </c>
      <c r="K119" s="16">
        <f t="shared" si="5"/>
        <v>20</v>
      </c>
      <c r="L119" s="18">
        <f>IFERROR(IF(B119="funkcna poziadavka",VLOOKUP(G119,[1]MODULY_CBA!$B$3:$E$23,4,0)*H119/SUMIFS($H$3:$H$332,$G$3:$G$332,G119,$B$3:$B$332,B119),),)</f>
        <v>0.4580152671755725</v>
      </c>
      <c r="M119" s="16">
        <f>IFERROR(IF(B119="Funkcna poziadavka",VLOOKUP(G119,[1]MODULY_CBA!$B$3:$E$23,3,0),),)</f>
        <v>0.99499999999999988</v>
      </c>
      <c r="N119" s="16">
        <f>IFERROR(IF(B119="funkcna poziadavka",VLOOKUP(G119,[1]MODULY_CBA!$B$3:$E$23,2,0),),)</f>
        <v>1.17</v>
      </c>
      <c r="O119" s="31">
        <f t="shared" si="6"/>
        <v>23.816198473282437</v>
      </c>
      <c r="P119" s="32">
        <f>IFERROR(O119*VLOOKUP(G119,[1]MODULY_CBA!$B$3:$F$23,5,0),)</f>
        <v>476.32396946564876</v>
      </c>
      <c r="Q119" s="20" t="str">
        <f>IFERROR(VLOOKUP(G119,[1]MODULY_CBA!$B$3:$I$23,6,0),"")</f>
        <v>Inkrement 2</v>
      </c>
      <c r="R119" s="38"/>
      <c r="S119" s="38"/>
      <c r="T119" s="38"/>
      <c r="U119" s="38"/>
      <c r="V119" s="38"/>
      <c r="W119" s="38"/>
      <c r="X119" s="38"/>
      <c r="Y119" s="38"/>
      <c r="Z119" s="38"/>
      <c r="AA119" s="38"/>
      <c r="AB119" s="38"/>
      <c r="AC119" s="38"/>
      <c r="AD119" s="38"/>
      <c r="AE119" s="38"/>
    </row>
    <row r="120" spans="1:31" ht="114.75">
      <c r="A120" s="11" t="s">
        <v>405</v>
      </c>
      <c r="B120" s="12" t="s">
        <v>34</v>
      </c>
      <c r="C120" s="13" t="s">
        <v>396</v>
      </c>
      <c r="D120" s="13" t="s">
        <v>406</v>
      </c>
      <c r="E120" s="13" t="s">
        <v>407</v>
      </c>
      <c r="F120" s="14" t="s">
        <v>38</v>
      </c>
      <c r="G120" s="14" t="s">
        <v>252</v>
      </c>
      <c r="H120" s="15">
        <v>3</v>
      </c>
      <c r="I120" s="15">
        <v>10</v>
      </c>
      <c r="J120" s="16">
        <f t="shared" si="4"/>
        <v>3</v>
      </c>
      <c r="K120" s="16">
        <f t="shared" si="5"/>
        <v>30</v>
      </c>
      <c r="L120" s="18">
        <f>IFERROR(IF(B120="funkcna poziadavka",VLOOKUP(G120,[1]MODULY_CBA!$B$3:$E$23,4,0)*H120/SUMIFS($H$3:$H$332,$G$3:$G$332,G120,$B$3:$B$332,B120),),)</f>
        <v>0.68702290076335881</v>
      </c>
      <c r="M120" s="16">
        <f>IFERROR(IF(B120="Funkcna poziadavka",VLOOKUP(G120,[1]MODULY_CBA!$B$3:$E$23,3,0),),)</f>
        <v>0.99499999999999988</v>
      </c>
      <c r="N120" s="16">
        <f>IFERROR(IF(B120="funkcna poziadavka",VLOOKUP(G120,[1]MODULY_CBA!$B$3:$E$23,2,0),),)</f>
        <v>1.17</v>
      </c>
      <c r="O120" s="31">
        <f t="shared" si="6"/>
        <v>35.724297709923654</v>
      </c>
      <c r="P120" s="32">
        <f>IFERROR(O120*VLOOKUP(G120,[1]MODULY_CBA!$B$3:$F$23,5,0),)</f>
        <v>714.48595419847311</v>
      </c>
      <c r="Q120" s="20" t="str">
        <f>IFERROR(VLOOKUP(G120,[1]MODULY_CBA!$B$3:$I$23,6,0),"")</f>
        <v>Inkrement 2</v>
      </c>
      <c r="R120" s="38"/>
      <c r="S120" s="38"/>
      <c r="T120" s="38"/>
      <c r="U120" s="38"/>
      <c r="V120" s="38"/>
      <c r="W120" s="38"/>
      <c r="X120" s="38"/>
      <c r="Y120" s="38"/>
      <c r="Z120" s="38"/>
      <c r="AA120" s="38"/>
      <c r="AB120" s="38"/>
      <c r="AC120" s="38"/>
      <c r="AD120" s="38"/>
      <c r="AE120" s="38"/>
    </row>
    <row r="121" spans="1:31" ht="29.25">
      <c r="A121" s="11" t="s">
        <v>408</v>
      </c>
      <c r="B121" s="12" t="s">
        <v>34</v>
      </c>
      <c r="C121" s="13" t="s">
        <v>396</v>
      </c>
      <c r="D121" s="13" t="s">
        <v>409</v>
      </c>
      <c r="E121" s="13" t="s">
        <v>410</v>
      </c>
      <c r="F121" s="14" t="s">
        <v>38</v>
      </c>
      <c r="G121" s="14" t="s">
        <v>252</v>
      </c>
      <c r="H121" s="15">
        <v>2</v>
      </c>
      <c r="I121" s="15">
        <v>10</v>
      </c>
      <c r="J121" s="16">
        <f t="shared" si="4"/>
        <v>2</v>
      </c>
      <c r="K121" s="16">
        <f t="shared" si="5"/>
        <v>20</v>
      </c>
      <c r="L121" s="18">
        <f>IFERROR(IF(B121="funkcna poziadavka",VLOOKUP(G121,[1]MODULY_CBA!$B$3:$E$23,4,0)*H121/SUMIFS($H$3:$H$332,$G$3:$G$332,G121,$B$3:$B$332,B121),),)</f>
        <v>0.4580152671755725</v>
      </c>
      <c r="M121" s="16">
        <f>IFERROR(IF(B121="Funkcna poziadavka",VLOOKUP(G121,[1]MODULY_CBA!$B$3:$E$23,3,0),),)</f>
        <v>0.99499999999999988</v>
      </c>
      <c r="N121" s="16">
        <f>IFERROR(IF(B121="funkcna poziadavka",VLOOKUP(G121,[1]MODULY_CBA!$B$3:$E$23,2,0),),)</f>
        <v>1.17</v>
      </c>
      <c r="O121" s="31">
        <f t="shared" si="6"/>
        <v>23.816198473282437</v>
      </c>
      <c r="P121" s="32">
        <f>IFERROR(O121*VLOOKUP(G121,[1]MODULY_CBA!$B$3:$F$23,5,0),)</f>
        <v>476.32396946564876</v>
      </c>
      <c r="Q121" s="20" t="str">
        <f>IFERROR(VLOOKUP(G121,[1]MODULY_CBA!$B$3:$I$23,6,0),"")</f>
        <v>Inkrement 2</v>
      </c>
      <c r="R121" s="38"/>
      <c r="S121" s="38"/>
      <c r="T121" s="38"/>
      <c r="U121" s="38"/>
      <c r="V121" s="38"/>
      <c r="W121" s="38"/>
      <c r="X121" s="38"/>
      <c r="Y121" s="38"/>
      <c r="Z121" s="38"/>
      <c r="AA121" s="38"/>
      <c r="AB121" s="38"/>
      <c r="AC121" s="38"/>
      <c r="AD121" s="38"/>
      <c r="AE121" s="38"/>
    </row>
    <row r="122" spans="1:31" ht="29.25">
      <c r="A122" s="11" t="s">
        <v>411</v>
      </c>
      <c r="B122" s="12" t="s">
        <v>34</v>
      </c>
      <c r="C122" s="13" t="s">
        <v>396</v>
      </c>
      <c r="D122" s="13" t="s">
        <v>412</v>
      </c>
      <c r="E122" s="13" t="s">
        <v>413</v>
      </c>
      <c r="F122" s="14" t="s">
        <v>38</v>
      </c>
      <c r="G122" s="14" t="s">
        <v>252</v>
      </c>
      <c r="H122" s="15">
        <v>2</v>
      </c>
      <c r="I122" s="15">
        <v>10</v>
      </c>
      <c r="J122" s="16">
        <f t="shared" si="4"/>
        <v>2</v>
      </c>
      <c r="K122" s="16">
        <f t="shared" si="5"/>
        <v>20</v>
      </c>
      <c r="L122" s="18">
        <f>IFERROR(IF(B122="funkcna poziadavka",VLOOKUP(G122,[1]MODULY_CBA!$B$3:$E$23,4,0)*H122/SUMIFS($H$3:$H$332,$G$3:$G$332,G122,$B$3:$B$332,B122),),)</f>
        <v>0.4580152671755725</v>
      </c>
      <c r="M122" s="16">
        <f>IFERROR(IF(B122="Funkcna poziadavka",VLOOKUP(G122,[1]MODULY_CBA!$B$3:$E$23,3,0),),)</f>
        <v>0.99499999999999988</v>
      </c>
      <c r="N122" s="16">
        <f>IFERROR(IF(B122="funkcna poziadavka",VLOOKUP(G122,[1]MODULY_CBA!$B$3:$E$23,2,0),),)</f>
        <v>1.17</v>
      </c>
      <c r="O122" s="31">
        <f t="shared" si="6"/>
        <v>23.816198473282437</v>
      </c>
      <c r="P122" s="32">
        <f>IFERROR(O122*VLOOKUP(G122,[1]MODULY_CBA!$B$3:$F$23,5,0),)</f>
        <v>476.32396946564876</v>
      </c>
      <c r="Q122" s="20" t="str">
        <f>IFERROR(VLOOKUP(G122,[1]MODULY_CBA!$B$3:$I$23,6,0),"")</f>
        <v>Inkrement 2</v>
      </c>
      <c r="R122" s="38"/>
      <c r="S122" s="38"/>
      <c r="T122" s="38"/>
      <c r="U122" s="38"/>
      <c r="V122" s="38"/>
      <c r="W122" s="38"/>
      <c r="X122" s="38"/>
      <c r="Y122" s="38"/>
      <c r="Z122" s="38"/>
      <c r="AA122" s="38"/>
      <c r="AB122" s="38"/>
      <c r="AC122" s="38"/>
      <c r="AD122" s="38"/>
      <c r="AE122" s="38"/>
    </row>
    <row r="123" spans="1:31" ht="29.25">
      <c r="A123" s="11" t="s">
        <v>414</v>
      </c>
      <c r="B123" s="27" t="s">
        <v>34</v>
      </c>
      <c r="C123" s="42" t="s">
        <v>415</v>
      </c>
      <c r="D123" s="42" t="s">
        <v>416</v>
      </c>
      <c r="E123" s="42" t="s">
        <v>417</v>
      </c>
      <c r="F123" s="14" t="s">
        <v>38</v>
      </c>
      <c r="G123" s="14" t="s">
        <v>252</v>
      </c>
      <c r="H123" s="15">
        <v>2</v>
      </c>
      <c r="I123" s="15">
        <v>10</v>
      </c>
      <c r="J123" s="16">
        <f t="shared" si="4"/>
        <v>2</v>
      </c>
      <c r="K123" s="16">
        <f t="shared" si="5"/>
        <v>20</v>
      </c>
      <c r="L123" s="18">
        <f>IFERROR(IF(B123="funkcna poziadavka",VLOOKUP(G123,[1]MODULY_CBA!$B$3:$E$23,4,0)*H123/SUMIFS($H$3:$H$332,$G$3:$G$332,G123,$B$3:$B$332,B123),),)</f>
        <v>0.4580152671755725</v>
      </c>
      <c r="M123" s="16">
        <f>IFERROR(IF(B123="Funkcna poziadavka",VLOOKUP(G123,[1]MODULY_CBA!$B$3:$E$23,3,0),),)</f>
        <v>0.99499999999999988</v>
      </c>
      <c r="N123" s="16">
        <f>IFERROR(IF(B123="funkcna poziadavka",VLOOKUP(G123,[1]MODULY_CBA!$B$3:$E$23,2,0),),)</f>
        <v>1.17</v>
      </c>
      <c r="O123" s="31">
        <f t="shared" si="6"/>
        <v>23.816198473282437</v>
      </c>
      <c r="P123" s="32">
        <f>IFERROR(O123*VLOOKUP(G123,[1]MODULY_CBA!$B$3:$F$23,5,0),)</f>
        <v>476.32396946564876</v>
      </c>
      <c r="Q123" s="20" t="str">
        <f>IFERROR(VLOOKUP(G123,[1]MODULY_CBA!$B$3:$I$23,6,0),"")</f>
        <v>Inkrement 2</v>
      </c>
      <c r="R123" s="38"/>
      <c r="S123" s="38"/>
      <c r="T123" s="38"/>
      <c r="U123" s="38"/>
      <c r="V123" s="38"/>
      <c r="W123" s="38"/>
      <c r="X123" s="38"/>
      <c r="Y123" s="38"/>
      <c r="Z123" s="38"/>
      <c r="AA123" s="38"/>
      <c r="AB123" s="38"/>
      <c r="AC123" s="38"/>
      <c r="AD123" s="38"/>
      <c r="AE123" s="38"/>
    </row>
    <row r="124" spans="1:31" ht="29.25">
      <c r="A124" s="11" t="s">
        <v>418</v>
      </c>
      <c r="B124" s="27" t="s">
        <v>34</v>
      </c>
      <c r="C124" s="42" t="s">
        <v>415</v>
      </c>
      <c r="D124" s="42" t="s">
        <v>419</v>
      </c>
      <c r="E124" s="42" t="s">
        <v>420</v>
      </c>
      <c r="F124" s="14" t="s">
        <v>38</v>
      </c>
      <c r="G124" s="14" t="s">
        <v>252</v>
      </c>
      <c r="H124" s="15">
        <v>2</v>
      </c>
      <c r="I124" s="15">
        <v>10</v>
      </c>
      <c r="J124" s="16">
        <f t="shared" si="4"/>
        <v>2</v>
      </c>
      <c r="K124" s="16">
        <f t="shared" si="5"/>
        <v>20</v>
      </c>
      <c r="L124" s="18">
        <f>IFERROR(IF(B124="funkcna poziadavka",VLOOKUP(G124,[1]MODULY_CBA!$B$3:$E$23,4,0)*H124/SUMIFS($H$3:$H$332,$G$3:$G$332,G124,$B$3:$B$332,B124),),)</f>
        <v>0.4580152671755725</v>
      </c>
      <c r="M124" s="16">
        <f>IFERROR(IF(B124="Funkcna poziadavka",VLOOKUP(G124,[1]MODULY_CBA!$B$3:$E$23,3,0),),)</f>
        <v>0.99499999999999988</v>
      </c>
      <c r="N124" s="16">
        <f>IFERROR(IF(B124="funkcna poziadavka",VLOOKUP(G124,[1]MODULY_CBA!$B$3:$E$23,2,0),),)</f>
        <v>1.17</v>
      </c>
      <c r="O124" s="31">
        <f t="shared" si="6"/>
        <v>23.816198473282437</v>
      </c>
      <c r="P124" s="32">
        <f>IFERROR(O124*VLOOKUP(G124,[1]MODULY_CBA!$B$3:$F$23,5,0),)</f>
        <v>476.32396946564876</v>
      </c>
      <c r="Q124" s="20" t="str">
        <f>IFERROR(VLOOKUP(G124,[1]MODULY_CBA!$B$3:$I$23,6,0),"")</f>
        <v>Inkrement 2</v>
      </c>
      <c r="R124" s="38"/>
      <c r="S124" s="38"/>
      <c r="T124" s="38"/>
      <c r="U124" s="38"/>
      <c r="V124" s="38"/>
      <c r="W124" s="38"/>
      <c r="X124" s="38"/>
      <c r="Y124" s="38"/>
      <c r="Z124" s="38"/>
      <c r="AA124" s="38"/>
      <c r="AB124" s="38"/>
      <c r="AC124" s="38"/>
      <c r="AD124" s="38"/>
      <c r="AE124" s="38"/>
    </row>
    <row r="125" spans="1:31" ht="29.25">
      <c r="A125" s="11" t="s">
        <v>421</v>
      </c>
      <c r="B125" s="27" t="s">
        <v>34</v>
      </c>
      <c r="C125" s="42" t="s">
        <v>422</v>
      </c>
      <c r="D125" s="42" t="s">
        <v>423</v>
      </c>
      <c r="E125" s="42" t="s">
        <v>424</v>
      </c>
      <c r="F125" s="14" t="s">
        <v>38</v>
      </c>
      <c r="G125" s="14" t="s">
        <v>252</v>
      </c>
      <c r="H125" s="15">
        <v>2</v>
      </c>
      <c r="I125" s="15">
        <v>10</v>
      </c>
      <c r="J125" s="16">
        <f t="shared" si="4"/>
        <v>2</v>
      </c>
      <c r="K125" s="16">
        <f t="shared" si="5"/>
        <v>20</v>
      </c>
      <c r="L125" s="18">
        <f>IFERROR(IF(B125="funkcna poziadavka",VLOOKUP(G125,[1]MODULY_CBA!$B$3:$E$23,4,0)*H125/SUMIFS($H$3:$H$332,$G$3:$G$332,G125,$B$3:$B$332,B125),),)</f>
        <v>0.4580152671755725</v>
      </c>
      <c r="M125" s="16">
        <f>IFERROR(IF(B125="Funkcna poziadavka",VLOOKUP(G125,[1]MODULY_CBA!$B$3:$E$23,3,0),),)</f>
        <v>0.99499999999999988</v>
      </c>
      <c r="N125" s="16">
        <f>IFERROR(IF(B125="funkcna poziadavka",VLOOKUP(G125,[1]MODULY_CBA!$B$3:$E$23,2,0),),)</f>
        <v>1.17</v>
      </c>
      <c r="O125" s="31">
        <f t="shared" si="6"/>
        <v>23.816198473282437</v>
      </c>
      <c r="P125" s="32">
        <f>IFERROR(O125*VLOOKUP(G125,[1]MODULY_CBA!$B$3:$F$23,5,0),)</f>
        <v>476.32396946564876</v>
      </c>
      <c r="Q125" s="20" t="str">
        <f>IFERROR(VLOOKUP(G125,[1]MODULY_CBA!$B$3:$I$23,6,0),"")</f>
        <v>Inkrement 2</v>
      </c>
      <c r="R125" s="38"/>
      <c r="S125" s="38"/>
      <c r="T125" s="38"/>
      <c r="U125" s="38"/>
      <c r="V125" s="38"/>
      <c r="W125" s="38"/>
      <c r="X125" s="38"/>
      <c r="Y125" s="38"/>
      <c r="Z125" s="38"/>
      <c r="AA125" s="38"/>
      <c r="AB125" s="38"/>
      <c r="AC125" s="38"/>
      <c r="AD125" s="38"/>
      <c r="AE125" s="38"/>
    </row>
    <row r="126" spans="1:31" ht="45">
      <c r="A126" s="11" t="s">
        <v>425</v>
      </c>
      <c r="B126" s="27" t="s">
        <v>34</v>
      </c>
      <c r="C126" s="48" t="s">
        <v>426</v>
      </c>
      <c r="D126" s="48" t="s">
        <v>427</v>
      </c>
      <c r="E126" s="48" t="s">
        <v>428</v>
      </c>
      <c r="F126" s="14" t="s">
        <v>38</v>
      </c>
      <c r="G126" s="14" t="s">
        <v>252</v>
      </c>
      <c r="H126" s="15">
        <v>2</v>
      </c>
      <c r="I126" s="15">
        <v>10</v>
      </c>
      <c r="J126" s="16">
        <f t="shared" si="4"/>
        <v>2</v>
      </c>
      <c r="K126" s="16">
        <f t="shared" si="5"/>
        <v>20</v>
      </c>
      <c r="L126" s="18">
        <f>IFERROR(IF(B126="funkcna poziadavka",VLOOKUP(G126,[1]MODULY_CBA!$B$3:$E$23,4,0)*H126/SUMIFS($H$3:$H$332,$G$3:$G$332,G126,$B$3:$B$332,B126),),)</f>
        <v>0.4580152671755725</v>
      </c>
      <c r="M126" s="16">
        <f>IFERROR(IF(B126="Funkcna poziadavka",VLOOKUP(G126,[1]MODULY_CBA!$B$3:$E$23,3,0),),)</f>
        <v>0.99499999999999988</v>
      </c>
      <c r="N126" s="16">
        <f>IFERROR(IF(B126="funkcna poziadavka",VLOOKUP(G126,[1]MODULY_CBA!$B$3:$E$23,2,0),),)</f>
        <v>1.17</v>
      </c>
      <c r="O126" s="31">
        <f t="shared" si="6"/>
        <v>23.816198473282437</v>
      </c>
      <c r="P126" s="32">
        <f>IFERROR(O126*VLOOKUP(G126,[1]MODULY_CBA!$B$3:$F$23,5,0),)</f>
        <v>476.32396946564876</v>
      </c>
      <c r="Q126" s="20" t="str">
        <f>IFERROR(VLOOKUP(G126,[1]MODULY_CBA!$B$3:$I$23,6,0),"")</f>
        <v>Inkrement 2</v>
      </c>
      <c r="R126" s="38"/>
      <c r="S126" s="38"/>
      <c r="T126" s="38"/>
      <c r="U126" s="38"/>
      <c r="V126" s="38"/>
      <c r="W126" s="38"/>
      <c r="X126" s="38"/>
      <c r="Y126" s="38"/>
      <c r="Z126" s="38"/>
      <c r="AA126" s="38"/>
      <c r="AB126" s="38"/>
      <c r="AC126" s="38"/>
      <c r="AD126" s="38"/>
      <c r="AE126" s="38"/>
    </row>
    <row r="127" spans="1:31" ht="45">
      <c r="A127" s="11" t="s">
        <v>429</v>
      </c>
      <c r="B127" s="27" t="s">
        <v>34</v>
      </c>
      <c r="C127" s="48" t="s">
        <v>426</v>
      </c>
      <c r="D127" s="48" t="s">
        <v>430</v>
      </c>
      <c r="E127" s="48" t="s">
        <v>431</v>
      </c>
      <c r="F127" s="14" t="s">
        <v>38</v>
      </c>
      <c r="G127" s="14" t="s">
        <v>252</v>
      </c>
      <c r="H127" s="15">
        <v>2</v>
      </c>
      <c r="I127" s="15">
        <v>10</v>
      </c>
      <c r="J127" s="16">
        <f t="shared" si="4"/>
        <v>2</v>
      </c>
      <c r="K127" s="16">
        <f t="shared" si="5"/>
        <v>20</v>
      </c>
      <c r="L127" s="18">
        <f>IFERROR(IF(B127="funkcna poziadavka",VLOOKUP(G127,[1]MODULY_CBA!$B$3:$E$23,4,0)*H127/SUMIFS($H$3:$H$332,$G$3:$G$332,G127,$B$3:$B$332,B127),),)</f>
        <v>0.4580152671755725</v>
      </c>
      <c r="M127" s="16">
        <f>IFERROR(IF(B127="Funkcna poziadavka",VLOOKUP(G127,[1]MODULY_CBA!$B$3:$E$23,3,0),),)</f>
        <v>0.99499999999999988</v>
      </c>
      <c r="N127" s="16">
        <f>IFERROR(IF(B127="funkcna poziadavka",VLOOKUP(G127,[1]MODULY_CBA!$B$3:$E$23,2,0),),)</f>
        <v>1.17</v>
      </c>
      <c r="O127" s="31">
        <f t="shared" si="6"/>
        <v>23.816198473282437</v>
      </c>
      <c r="P127" s="32">
        <f>IFERROR(O127*VLOOKUP(G127,[1]MODULY_CBA!$B$3:$F$23,5,0),)</f>
        <v>476.32396946564876</v>
      </c>
      <c r="Q127" s="20" t="str">
        <f>IFERROR(VLOOKUP(G127,[1]MODULY_CBA!$B$3:$I$23,6,0),"")</f>
        <v>Inkrement 2</v>
      </c>
      <c r="R127" s="38"/>
      <c r="S127" s="38"/>
      <c r="T127" s="38"/>
      <c r="U127" s="38"/>
      <c r="V127" s="38"/>
      <c r="W127" s="38"/>
      <c r="X127" s="38"/>
      <c r="Y127" s="38"/>
      <c r="Z127" s="38"/>
      <c r="AA127" s="38"/>
      <c r="AB127" s="38"/>
      <c r="AC127" s="38"/>
      <c r="AD127" s="38"/>
      <c r="AE127" s="38"/>
    </row>
    <row r="128" spans="1:31" ht="60">
      <c r="A128" s="11" t="s">
        <v>432</v>
      </c>
      <c r="B128" s="27" t="s">
        <v>34</v>
      </c>
      <c r="C128" s="48" t="s">
        <v>426</v>
      </c>
      <c r="D128" s="36" t="s">
        <v>433</v>
      </c>
      <c r="E128" s="36" t="s">
        <v>434</v>
      </c>
      <c r="F128" s="14" t="s">
        <v>38</v>
      </c>
      <c r="G128" s="14" t="s">
        <v>252</v>
      </c>
      <c r="H128" s="15">
        <v>2</v>
      </c>
      <c r="I128" s="15">
        <v>10</v>
      </c>
      <c r="J128" s="16">
        <f t="shared" si="4"/>
        <v>2</v>
      </c>
      <c r="K128" s="16">
        <f t="shared" si="5"/>
        <v>20</v>
      </c>
      <c r="L128" s="18">
        <f>IFERROR(IF(B128="funkcna poziadavka",VLOOKUP(G128,[1]MODULY_CBA!$B$3:$E$23,4,0)*H128/SUMIFS($H$3:$H$332,$G$3:$G$332,G128,$B$3:$B$332,B128),),)</f>
        <v>0.4580152671755725</v>
      </c>
      <c r="M128" s="16">
        <f>IFERROR(IF(B128="Funkcna poziadavka",VLOOKUP(G128,[1]MODULY_CBA!$B$3:$E$23,3,0),),)</f>
        <v>0.99499999999999988</v>
      </c>
      <c r="N128" s="16">
        <f>IFERROR(IF(B128="funkcna poziadavka",VLOOKUP(G128,[1]MODULY_CBA!$B$3:$E$23,2,0),),)</f>
        <v>1.17</v>
      </c>
      <c r="O128" s="31">
        <f t="shared" si="6"/>
        <v>23.816198473282437</v>
      </c>
      <c r="P128" s="32">
        <f>IFERROR(O128*VLOOKUP(G128,[1]MODULY_CBA!$B$3:$F$23,5,0),)</f>
        <v>476.32396946564876</v>
      </c>
      <c r="Q128" s="20" t="str">
        <f>IFERROR(VLOOKUP(G128,[1]MODULY_CBA!$B$3:$I$23,6,0),"")</f>
        <v>Inkrement 2</v>
      </c>
      <c r="R128" s="38" t="s">
        <v>92</v>
      </c>
      <c r="S128" s="38" t="s">
        <v>92</v>
      </c>
      <c r="T128" s="38" t="s">
        <v>92</v>
      </c>
      <c r="U128" s="38" t="s">
        <v>92</v>
      </c>
      <c r="V128" s="38" t="s">
        <v>92</v>
      </c>
      <c r="W128" s="38" t="s">
        <v>92</v>
      </c>
      <c r="X128" s="38" t="s">
        <v>92</v>
      </c>
      <c r="Y128" s="38" t="s">
        <v>92</v>
      </c>
      <c r="Z128" s="38" t="s">
        <v>92</v>
      </c>
      <c r="AA128" s="38" t="s">
        <v>92</v>
      </c>
      <c r="AB128" s="38" t="s">
        <v>92</v>
      </c>
      <c r="AC128" s="38" t="s">
        <v>92</v>
      </c>
      <c r="AD128" s="38" t="s">
        <v>92</v>
      </c>
      <c r="AE128" s="38" t="s">
        <v>92</v>
      </c>
    </row>
    <row r="129" spans="1:31" ht="45">
      <c r="A129" s="11" t="s">
        <v>435</v>
      </c>
      <c r="B129" s="27" t="s">
        <v>34</v>
      </c>
      <c r="C129" s="48" t="s">
        <v>415</v>
      </c>
      <c r="D129" s="36" t="s">
        <v>436</v>
      </c>
      <c r="E129" s="36" t="s">
        <v>437</v>
      </c>
      <c r="F129" s="14" t="s">
        <v>38</v>
      </c>
      <c r="G129" s="14" t="s">
        <v>252</v>
      </c>
      <c r="H129" s="15">
        <v>2</v>
      </c>
      <c r="I129" s="15">
        <v>10</v>
      </c>
      <c r="J129" s="16">
        <f t="shared" si="4"/>
        <v>2</v>
      </c>
      <c r="K129" s="16">
        <f t="shared" si="5"/>
        <v>20</v>
      </c>
      <c r="L129" s="18">
        <f>IFERROR(IF(B129="funkcna poziadavka",VLOOKUP(G129,[1]MODULY_CBA!$B$3:$E$23,4,0)*H129/SUMIFS($H$3:$H$332,$G$3:$G$332,G129,$B$3:$B$332,B129),),)</f>
        <v>0.4580152671755725</v>
      </c>
      <c r="M129" s="16">
        <f>IFERROR(IF(B129="Funkcna poziadavka",VLOOKUP(G129,[1]MODULY_CBA!$B$3:$E$23,3,0),),)</f>
        <v>0.99499999999999988</v>
      </c>
      <c r="N129" s="16">
        <f>IFERROR(IF(B129="funkcna poziadavka",VLOOKUP(G129,[1]MODULY_CBA!$B$3:$E$23,2,0),),)</f>
        <v>1.17</v>
      </c>
      <c r="O129" s="31">
        <f t="shared" si="6"/>
        <v>23.816198473282437</v>
      </c>
      <c r="P129" s="32">
        <f>IFERROR(O129*VLOOKUP(G129,[1]MODULY_CBA!$B$3:$F$23,5,0),)</f>
        <v>476.32396946564876</v>
      </c>
      <c r="Q129" s="20" t="str">
        <f>IFERROR(VLOOKUP(G129,[1]MODULY_CBA!$B$3:$I$23,6,0),"")</f>
        <v>Inkrement 2</v>
      </c>
      <c r="R129" s="38"/>
      <c r="S129" s="38"/>
      <c r="T129" s="38"/>
      <c r="U129" s="38"/>
      <c r="V129" s="38"/>
      <c r="W129" s="38"/>
      <c r="X129" s="38"/>
      <c r="Y129" s="38"/>
      <c r="Z129" s="38"/>
      <c r="AA129" s="38"/>
      <c r="AB129" s="38"/>
      <c r="AC129" s="38"/>
      <c r="AD129" s="38"/>
      <c r="AE129" s="38"/>
    </row>
    <row r="130" spans="1:31" ht="29.25">
      <c r="A130" s="11" t="s">
        <v>438</v>
      </c>
      <c r="B130" s="12" t="s">
        <v>34</v>
      </c>
      <c r="C130" s="13" t="s">
        <v>439</v>
      </c>
      <c r="D130" s="13" t="s">
        <v>440</v>
      </c>
      <c r="E130" s="13" t="s">
        <v>441</v>
      </c>
      <c r="F130" s="14" t="s">
        <v>38</v>
      </c>
      <c r="G130" s="14" t="s">
        <v>442</v>
      </c>
      <c r="H130" s="15">
        <v>2</v>
      </c>
      <c r="I130" s="15">
        <v>10</v>
      </c>
      <c r="J130" s="16">
        <f t="shared" si="4"/>
        <v>2</v>
      </c>
      <c r="K130" s="16">
        <f t="shared" si="5"/>
        <v>20</v>
      </c>
      <c r="L130" s="18">
        <f>IFERROR(IF(B130="funkcna poziadavka",VLOOKUP(G130,[1]MODULY_CBA!$B$3:$E$23,4,0)*H130/SUMIFS($H$3:$H$332,$G$3:$G$332,G130,$B$3:$B$332,B130),),)</f>
        <v>30</v>
      </c>
      <c r="M130" s="16">
        <f>IFERROR(IF(B130="Funkcna poziadavka",VLOOKUP(G130,[1]MODULY_CBA!$B$3:$E$23,3,0),),)</f>
        <v>0.99499999999999988</v>
      </c>
      <c r="N130" s="16">
        <f>IFERROR(IF(B130="funkcna poziadavka",VLOOKUP(G130,[1]MODULY_CBA!$B$3:$E$23,2,0),),)</f>
        <v>1.17</v>
      </c>
      <c r="O130" s="31">
        <f t="shared" si="6"/>
        <v>58.207499999999989</v>
      </c>
      <c r="P130" s="32">
        <f>IFERROR(O130*VLOOKUP(G130,[1]MODULY_CBA!$B$3:$F$23,5,0),)</f>
        <v>1164.1499999999999</v>
      </c>
      <c r="Q130" s="20" t="str">
        <f>IFERROR(VLOOKUP(G130,[1]MODULY_CBA!$B$3:$I$23,6,0),"")</f>
        <v>Inkrement 1</v>
      </c>
      <c r="R130" s="38"/>
      <c r="S130" s="38"/>
      <c r="T130" s="38"/>
      <c r="U130" s="38"/>
      <c r="V130" s="38"/>
      <c r="W130" s="38"/>
      <c r="X130" s="38"/>
      <c r="Y130" s="38"/>
      <c r="Z130" s="38"/>
      <c r="AA130" s="38"/>
      <c r="AB130" s="38"/>
      <c r="AC130" s="38"/>
      <c r="AD130" s="38"/>
      <c r="AE130" s="38"/>
    </row>
    <row r="131" spans="1:31" ht="43.5">
      <c r="A131" s="11" t="s">
        <v>443</v>
      </c>
      <c r="B131" s="12" t="s">
        <v>34</v>
      </c>
      <c r="C131" s="13" t="s">
        <v>35</v>
      </c>
      <c r="D131" s="13" t="s">
        <v>41</v>
      </c>
      <c r="E131" s="13" t="s">
        <v>42</v>
      </c>
      <c r="F131" s="14" t="s">
        <v>38</v>
      </c>
      <c r="G131" s="14" t="s">
        <v>444</v>
      </c>
      <c r="H131" s="15">
        <v>2</v>
      </c>
      <c r="I131" s="15">
        <v>10</v>
      </c>
      <c r="J131" s="16">
        <f t="shared" ref="J131:J194" si="7">IF(ISNUMBER(H131),H131,)</f>
        <v>2</v>
      </c>
      <c r="K131" s="16">
        <f t="shared" si="5"/>
        <v>20</v>
      </c>
      <c r="L131" s="18">
        <f>IFERROR(IF(B131="funkcna poziadavka",VLOOKUP(G131,[1]MODULY_CBA!$B$3:$E$23,4,0)*H131/SUMIFS($H$3:$H$332,$G$3:$G$332,G131,$B$3:$B$332,B131),),)</f>
        <v>2.1428571428571428</v>
      </c>
      <c r="M131" s="16">
        <f>IFERROR(IF(B131="Funkcna poziadavka",VLOOKUP(G131,[1]MODULY_CBA!$B$3:$E$23,3,0),),)</f>
        <v>0.99499999999999988</v>
      </c>
      <c r="N131" s="16">
        <f>IFERROR(IF(B131="funkcna poziadavka",VLOOKUP(G131,[1]MODULY_CBA!$B$3:$E$23,2,0),),)</f>
        <v>1.17</v>
      </c>
      <c r="O131" s="31">
        <f t="shared" si="6"/>
        <v>25.777607142857139</v>
      </c>
      <c r="P131" s="32">
        <f>IFERROR(O131*VLOOKUP(G131,[1]MODULY_CBA!$B$3:$F$23,5,0),)</f>
        <v>515.55214285714283</v>
      </c>
      <c r="Q131" s="20" t="str">
        <f>IFERROR(VLOOKUP(G131,[1]MODULY_CBA!$B$3:$I$23,6,0),"")</f>
        <v>Inkrement 4</v>
      </c>
      <c r="R131" s="38"/>
      <c r="S131" s="38"/>
      <c r="T131" s="38"/>
      <c r="U131" s="38"/>
      <c r="V131" s="38"/>
      <c r="W131" s="38"/>
      <c r="X131" s="38"/>
      <c r="Y131" s="38"/>
      <c r="Z131" s="38"/>
      <c r="AA131" s="38"/>
      <c r="AB131" s="38"/>
      <c r="AC131" s="38"/>
      <c r="AD131" s="38"/>
      <c r="AE131" s="38"/>
    </row>
    <row r="132" spans="1:31" ht="43.5">
      <c r="A132" s="11" t="s">
        <v>445</v>
      </c>
      <c r="B132" s="12" t="s">
        <v>34</v>
      </c>
      <c r="C132" s="13" t="s">
        <v>446</v>
      </c>
      <c r="D132" s="42" t="s">
        <v>447</v>
      </c>
      <c r="E132" s="42" t="s">
        <v>448</v>
      </c>
      <c r="F132" s="14" t="s">
        <v>38</v>
      </c>
      <c r="G132" s="14" t="s">
        <v>444</v>
      </c>
      <c r="H132" s="15">
        <v>2</v>
      </c>
      <c r="I132" s="15">
        <v>10</v>
      </c>
      <c r="J132" s="16">
        <f t="shared" si="7"/>
        <v>2</v>
      </c>
      <c r="K132" s="16">
        <f t="shared" ref="K132:K195" si="8">H132*I132</f>
        <v>20</v>
      </c>
      <c r="L132" s="18">
        <f>IFERROR(IF(B132="funkcna poziadavka",VLOOKUP(G132,[1]MODULY_CBA!$B$3:$E$23,4,0)*H132/SUMIFS($H$3:$H$332,$G$3:$G$332,G132,$B$3:$B$332,B132),),)</f>
        <v>2.1428571428571428</v>
      </c>
      <c r="M132" s="16">
        <f>IFERROR(IF(B132="Funkcna poziadavka",VLOOKUP(G132,[1]MODULY_CBA!$B$3:$E$23,3,0),),)</f>
        <v>0.99499999999999988</v>
      </c>
      <c r="N132" s="16">
        <f>IFERROR(IF(B132="funkcna poziadavka",VLOOKUP(G132,[1]MODULY_CBA!$B$3:$E$23,2,0),),)</f>
        <v>1.17</v>
      </c>
      <c r="O132" s="31">
        <f t="shared" si="6"/>
        <v>25.777607142857139</v>
      </c>
      <c r="P132" s="32">
        <f>IFERROR(O132*VLOOKUP(G132,[1]MODULY_CBA!$B$3:$F$23,5,0),)</f>
        <v>515.55214285714283</v>
      </c>
      <c r="Q132" s="20" t="str">
        <f>IFERROR(VLOOKUP(G132,[1]MODULY_CBA!$B$3:$I$23,6,0),"")</f>
        <v>Inkrement 4</v>
      </c>
      <c r="R132" s="38"/>
      <c r="S132" s="38"/>
      <c r="T132" s="38"/>
      <c r="U132" s="38"/>
      <c r="V132" s="38"/>
      <c r="W132" s="38"/>
      <c r="X132" s="38"/>
      <c r="Y132" s="38"/>
      <c r="Z132" s="38"/>
      <c r="AA132" s="38"/>
      <c r="AB132" s="38"/>
      <c r="AC132" s="38"/>
      <c r="AD132" s="38"/>
      <c r="AE132" s="38"/>
    </row>
    <row r="133" spans="1:31" ht="29.25">
      <c r="A133" s="11" t="s">
        <v>449</v>
      </c>
      <c r="B133" s="12" t="s">
        <v>34</v>
      </c>
      <c r="C133" s="13" t="s">
        <v>446</v>
      </c>
      <c r="D133" s="42" t="s">
        <v>450</v>
      </c>
      <c r="E133" s="42" t="s">
        <v>451</v>
      </c>
      <c r="F133" s="14" t="s">
        <v>38</v>
      </c>
      <c r="G133" s="14" t="s">
        <v>444</v>
      </c>
      <c r="H133" s="15">
        <v>2</v>
      </c>
      <c r="I133" s="15">
        <v>10</v>
      </c>
      <c r="J133" s="16">
        <f t="shared" si="7"/>
        <v>2</v>
      </c>
      <c r="K133" s="16">
        <f t="shared" si="8"/>
        <v>20</v>
      </c>
      <c r="L133" s="18">
        <f>IFERROR(IF(B133="funkcna poziadavka",VLOOKUP(G133,[1]MODULY_CBA!$B$3:$E$23,4,0)*H133/SUMIFS($H$3:$H$332,$G$3:$G$332,G133,$B$3:$B$332,B133),),)</f>
        <v>2.1428571428571428</v>
      </c>
      <c r="M133" s="16">
        <f>IFERROR(IF(B133="Funkcna poziadavka",VLOOKUP(G133,[1]MODULY_CBA!$B$3:$E$23,3,0),),)</f>
        <v>0.99499999999999988</v>
      </c>
      <c r="N133" s="16">
        <f>IFERROR(IF(B133="funkcna poziadavka",VLOOKUP(G133,[1]MODULY_CBA!$B$3:$E$23,2,0),),)</f>
        <v>1.17</v>
      </c>
      <c r="O133" s="31">
        <f t="shared" si="6"/>
        <v>25.777607142857139</v>
      </c>
      <c r="P133" s="32">
        <f>IFERROR(O133*VLOOKUP(G133,[1]MODULY_CBA!$B$3:$F$23,5,0),)</f>
        <v>515.55214285714283</v>
      </c>
      <c r="Q133" s="20" t="str">
        <f>IFERROR(VLOOKUP(G133,[1]MODULY_CBA!$B$3:$I$23,6,0),"")</f>
        <v>Inkrement 4</v>
      </c>
      <c r="R133" s="38"/>
      <c r="S133" s="38"/>
      <c r="T133" s="38"/>
      <c r="U133" s="38"/>
      <c r="V133" s="38"/>
      <c r="W133" s="38"/>
      <c r="X133" s="38"/>
      <c r="Y133" s="38"/>
      <c r="Z133" s="38"/>
      <c r="AA133" s="38"/>
      <c r="AB133" s="38"/>
      <c r="AC133" s="38"/>
      <c r="AD133" s="38"/>
      <c r="AE133" s="38"/>
    </row>
    <row r="134" spans="1:31" ht="43.5">
      <c r="A134" s="11" t="s">
        <v>452</v>
      </c>
      <c r="B134" s="12" t="s">
        <v>34</v>
      </c>
      <c r="C134" s="13" t="s">
        <v>446</v>
      </c>
      <c r="D134" s="42" t="s">
        <v>453</v>
      </c>
      <c r="E134" s="42" t="s">
        <v>454</v>
      </c>
      <c r="F134" s="14" t="s">
        <v>38</v>
      </c>
      <c r="G134" s="14" t="s">
        <v>444</v>
      </c>
      <c r="H134" s="15">
        <v>3</v>
      </c>
      <c r="I134" s="15">
        <v>10</v>
      </c>
      <c r="J134" s="16">
        <f t="shared" si="7"/>
        <v>3</v>
      </c>
      <c r="K134" s="16">
        <f t="shared" si="8"/>
        <v>30</v>
      </c>
      <c r="L134" s="18">
        <f>IFERROR(IF(B134="funkcna poziadavka",VLOOKUP(G134,[1]MODULY_CBA!$B$3:$E$23,4,0)*H134/SUMIFS($H$3:$H$332,$G$3:$G$332,G134,$B$3:$B$332,B134),),)</f>
        <v>3.2142857142857144</v>
      </c>
      <c r="M134" s="16">
        <f>IFERROR(IF(B134="Funkcna poziadavka",VLOOKUP(G134,[1]MODULY_CBA!$B$3:$E$23,3,0),),)</f>
        <v>0.99499999999999988</v>
      </c>
      <c r="N134" s="16">
        <f>IFERROR(IF(B134="funkcna poziadavka",VLOOKUP(G134,[1]MODULY_CBA!$B$3:$E$23,2,0),),)</f>
        <v>1.17</v>
      </c>
      <c r="O134" s="31">
        <f t="shared" si="6"/>
        <v>38.666410714285703</v>
      </c>
      <c r="P134" s="32">
        <f>IFERROR(O134*VLOOKUP(G134,[1]MODULY_CBA!$B$3:$F$23,5,0),)</f>
        <v>773.32821428571401</v>
      </c>
      <c r="Q134" s="20" t="str">
        <f>IFERROR(VLOOKUP(G134,[1]MODULY_CBA!$B$3:$I$23,6,0),"")</f>
        <v>Inkrement 4</v>
      </c>
      <c r="R134" s="38" t="s">
        <v>92</v>
      </c>
      <c r="S134" s="38" t="s">
        <v>92</v>
      </c>
      <c r="T134" s="38" t="s">
        <v>92</v>
      </c>
      <c r="U134" s="38" t="s">
        <v>92</v>
      </c>
      <c r="V134" s="38" t="s">
        <v>92</v>
      </c>
      <c r="W134" s="38" t="s">
        <v>92</v>
      </c>
      <c r="X134" s="38" t="s">
        <v>92</v>
      </c>
      <c r="Y134" s="38" t="s">
        <v>92</v>
      </c>
      <c r="Z134" s="38" t="s">
        <v>92</v>
      </c>
      <c r="AA134" s="38" t="s">
        <v>92</v>
      </c>
      <c r="AB134" s="38" t="s">
        <v>92</v>
      </c>
      <c r="AC134" s="38" t="s">
        <v>92</v>
      </c>
      <c r="AD134" s="38" t="s">
        <v>92</v>
      </c>
      <c r="AE134" s="38" t="s">
        <v>92</v>
      </c>
    </row>
    <row r="135" spans="1:31" ht="29.25">
      <c r="A135" s="11" t="s">
        <v>455</v>
      </c>
      <c r="B135" s="12" t="s">
        <v>34</v>
      </c>
      <c r="C135" s="13" t="s">
        <v>446</v>
      </c>
      <c r="D135" s="42" t="s">
        <v>456</v>
      </c>
      <c r="E135" s="42" t="s">
        <v>457</v>
      </c>
      <c r="F135" s="14" t="s">
        <v>38</v>
      </c>
      <c r="G135" s="14" t="s">
        <v>444</v>
      </c>
      <c r="H135" s="15">
        <v>2</v>
      </c>
      <c r="I135" s="15">
        <v>10</v>
      </c>
      <c r="J135" s="16">
        <f t="shared" si="7"/>
        <v>2</v>
      </c>
      <c r="K135" s="16">
        <f t="shared" si="8"/>
        <v>20</v>
      </c>
      <c r="L135" s="18">
        <f>IFERROR(IF(B135="funkcna poziadavka",VLOOKUP(G135,[1]MODULY_CBA!$B$3:$E$23,4,0)*H135/SUMIFS($H$3:$H$332,$G$3:$G$332,G135,$B$3:$B$332,B135),),)</f>
        <v>2.1428571428571428</v>
      </c>
      <c r="M135" s="16">
        <f>IFERROR(IF(B135="Funkcna poziadavka",VLOOKUP(G135,[1]MODULY_CBA!$B$3:$E$23,3,0),),)</f>
        <v>0.99499999999999988</v>
      </c>
      <c r="N135" s="16">
        <f>IFERROR(IF(B135="funkcna poziadavka",VLOOKUP(G135,[1]MODULY_CBA!$B$3:$E$23,2,0),),)</f>
        <v>1.17</v>
      </c>
      <c r="O135" s="31">
        <f t="shared" si="6"/>
        <v>25.777607142857139</v>
      </c>
      <c r="P135" s="32">
        <f>IFERROR(O135*VLOOKUP(G135,[1]MODULY_CBA!$B$3:$F$23,5,0),)</f>
        <v>515.55214285714283</v>
      </c>
      <c r="Q135" s="20" t="str">
        <f>IFERROR(VLOOKUP(G135,[1]MODULY_CBA!$B$3:$I$23,6,0),"")</f>
        <v>Inkrement 4</v>
      </c>
      <c r="R135" s="38" t="s">
        <v>92</v>
      </c>
      <c r="S135" s="38" t="s">
        <v>92</v>
      </c>
      <c r="T135" s="38" t="s">
        <v>92</v>
      </c>
      <c r="U135" s="38" t="s">
        <v>92</v>
      </c>
      <c r="V135" s="38" t="s">
        <v>92</v>
      </c>
      <c r="W135" s="38" t="s">
        <v>92</v>
      </c>
      <c r="X135" s="38" t="s">
        <v>92</v>
      </c>
      <c r="Y135" s="38" t="s">
        <v>92</v>
      </c>
      <c r="Z135" s="38" t="s">
        <v>92</v>
      </c>
      <c r="AA135" s="38" t="s">
        <v>92</v>
      </c>
      <c r="AB135" s="38" t="s">
        <v>92</v>
      </c>
      <c r="AC135" s="38" t="s">
        <v>92</v>
      </c>
      <c r="AD135" s="38" t="s">
        <v>92</v>
      </c>
      <c r="AE135" s="38" t="s">
        <v>92</v>
      </c>
    </row>
    <row r="136" spans="1:31" ht="43.5">
      <c r="A136" s="11" t="s">
        <v>458</v>
      </c>
      <c r="B136" s="12" t="s">
        <v>34</v>
      </c>
      <c r="C136" s="13" t="s">
        <v>446</v>
      </c>
      <c r="D136" s="42" t="s">
        <v>459</v>
      </c>
      <c r="E136" s="42" t="s">
        <v>460</v>
      </c>
      <c r="F136" s="14" t="s">
        <v>38</v>
      </c>
      <c r="G136" s="14" t="s">
        <v>444</v>
      </c>
      <c r="H136" s="15">
        <v>2</v>
      </c>
      <c r="I136" s="15">
        <v>10</v>
      </c>
      <c r="J136" s="16">
        <f t="shared" si="7"/>
        <v>2</v>
      </c>
      <c r="K136" s="16">
        <f t="shared" si="8"/>
        <v>20</v>
      </c>
      <c r="L136" s="18">
        <f>IFERROR(IF(B136="funkcna poziadavka",VLOOKUP(G136,[1]MODULY_CBA!$B$3:$E$23,4,0)*H136/SUMIFS($H$3:$H$332,$G$3:$G$332,G136,$B$3:$B$332,B136),),)</f>
        <v>2.1428571428571428</v>
      </c>
      <c r="M136" s="16">
        <f>IFERROR(IF(B136="Funkcna poziadavka",VLOOKUP(G136,[1]MODULY_CBA!$B$3:$E$23,3,0),),)</f>
        <v>0.99499999999999988</v>
      </c>
      <c r="N136" s="16">
        <f>IFERROR(IF(B136="funkcna poziadavka",VLOOKUP(G136,[1]MODULY_CBA!$B$3:$E$23,2,0),),)</f>
        <v>1.17</v>
      </c>
      <c r="O136" s="31">
        <f t="shared" si="6"/>
        <v>25.777607142857139</v>
      </c>
      <c r="P136" s="32">
        <f>IFERROR(O136*VLOOKUP(G136,[1]MODULY_CBA!$B$3:$F$23,5,0),)</f>
        <v>515.55214285714283</v>
      </c>
      <c r="Q136" s="20" t="str">
        <f>IFERROR(VLOOKUP(G136,[1]MODULY_CBA!$B$3:$I$23,6,0),"")</f>
        <v>Inkrement 4</v>
      </c>
      <c r="R136" s="38"/>
      <c r="S136" s="38"/>
      <c r="T136" s="38"/>
      <c r="U136" s="38"/>
      <c r="V136" s="38"/>
      <c r="W136" s="38"/>
      <c r="X136" s="38"/>
      <c r="Y136" s="38"/>
      <c r="Z136" s="38"/>
      <c r="AA136" s="38"/>
      <c r="AB136" s="38"/>
      <c r="AC136" s="38"/>
      <c r="AD136" s="38"/>
      <c r="AE136" s="38"/>
    </row>
    <row r="137" spans="1:31" ht="29.25">
      <c r="A137" s="11" t="s">
        <v>461</v>
      </c>
      <c r="B137" s="12" t="s">
        <v>34</v>
      </c>
      <c r="C137" s="13" t="s">
        <v>446</v>
      </c>
      <c r="D137" s="42" t="s">
        <v>462</v>
      </c>
      <c r="E137" s="42" t="s">
        <v>463</v>
      </c>
      <c r="F137" s="14" t="s">
        <v>38</v>
      </c>
      <c r="G137" s="14" t="s">
        <v>444</v>
      </c>
      <c r="H137" s="15">
        <v>2</v>
      </c>
      <c r="I137" s="15">
        <v>10</v>
      </c>
      <c r="J137" s="16">
        <f t="shared" si="7"/>
        <v>2</v>
      </c>
      <c r="K137" s="16">
        <f t="shared" si="8"/>
        <v>20</v>
      </c>
      <c r="L137" s="18">
        <f>IFERROR(IF(B137="funkcna poziadavka",VLOOKUP(G137,[1]MODULY_CBA!$B$3:$E$23,4,0)*H137/SUMIFS($H$3:$H$332,$G$3:$G$332,G137,$B$3:$B$332,B137),),)</f>
        <v>2.1428571428571428</v>
      </c>
      <c r="M137" s="16">
        <f>IFERROR(IF(B137="Funkcna poziadavka",VLOOKUP(G137,[1]MODULY_CBA!$B$3:$E$23,3,0),),)</f>
        <v>0.99499999999999988</v>
      </c>
      <c r="N137" s="16">
        <f>IFERROR(IF(B137="funkcna poziadavka",VLOOKUP(G137,[1]MODULY_CBA!$B$3:$E$23,2,0),),)</f>
        <v>1.17</v>
      </c>
      <c r="O137" s="31">
        <f t="shared" si="6"/>
        <v>25.777607142857139</v>
      </c>
      <c r="P137" s="32">
        <f>IFERROR(O137*VLOOKUP(G137,[1]MODULY_CBA!$B$3:$F$23,5,0),)</f>
        <v>515.55214285714283</v>
      </c>
      <c r="Q137" s="20" t="str">
        <f>IFERROR(VLOOKUP(G137,[1]MODULY_CBA!$B$3:$I$23,6,0),"")</f>
        <v>Inkrement 4</v>
      </c>
      <c r="R137" s="38"/>
      <c r="S137" s="38"/>
      <c r="T137" s="38"/>
      <c r="U137" s="38"/>
      <c r="V137" s="38"/>
      <c r="W137" s="38"/>
      <c r="X137" s="38"/>
      <c r="Y137" s="38"/>
      <c r="Z137" s="38"/>
      <c r="AA137" s="38"/>
      <c r="AB137" s="38"/>
      <c r="AC137" s="38"/>
      <c r="AD137" s="38"/>
      <c r="AE137" s="38"/>
    </row>
    <row r="138" spans="1:31" ht="43.5">
      <c r="A138" s="11" t="s">
        <v>464</v>
      </c>
      <c r="B138" s="12" t="s">
        <v>34</v>
      </c>
      <c r="C138" s="13" t="s">
        <v>446</v>
      </c>
      <c r="D138" s="42" t="s">
        <v>465</v>
      </c>
      <c r="E138" s="42" t="s">
        <v>466</v>
      </c>
      <c r="F138" s="14" t="s">
        <v>38</v>
      </c>
      <c r="G138" s="14" t="s">
        <v>444</v>
      </c>
      <c r="H138" s="15">
        <v>2</v>
      </c>
      <c r="I138" s="15">
        <v>10</v>
      </c>
      <c r="J138" s="16">
        <f t="shared" si="7"/>
        <v>2</v>
      </c>
      <c r="K138" s="16">
        <f t="shared" si="8"/>
        <v>20</v>
      </c>
      <c r="L138" s="18">
        <f>IFERROR(IF(B138="funkcna poziadavka",VLOOKUP(G138,[1]MODULY_CBA!$B$3:$E$23,4,0)*H138/SUMIFS($H$3:$H$332,$G$3:$G$332,G138,$B$3:$B$332,B138),),)</f>
        <v>2.1428571428571428</v>
      </c>
      <c r="M138" s="16">
        <f>IFERROR(IF(B138="Funkcna poziadavka",VLOOKUP(G138,[1]MODULY_CBA!$B$3:$E$23,3,0),),)</f>
        <v>0.99499999999999988</v>
      </c>
      <c r="N138" s="16">
        <f>IFERROR(IF(B138="funkcna poziadavka",VLOOKUP(G138,[1]MODULY_CBA!$B$3:$E$23,2,0),),)</f>
        <v>1.17</v>
      </c>
      <c r="O138" s="31">
        <f t="shared" si="6"/>
        <v>25.777607142857139</v>
      </c>
      <c r="P138" s="32">
        <f>IFERROR(O138*VLOOKUP(G138,[1]MODULY_CBA!$B$3:$F$23,5,0),)</f>
        <v>515.55214285714283</v>
      </c>
      <c r="Q138" s="20" t="str">
        <f>IFERROR(VLOOKUP(G138,[1]MODULY_CBA!$B$3:$I$23,6,0),"")</f>
        <v>Inkrement 4</v>
      </c>
      <c r="R138" s="38" t="s">
        <v>92</v>
      </c>
      <c r="S138" s="38" t="s">
        <v>92</v>
      </c>
      <c r="T138" s="38" t="s">
        <v>92</v>
      </c>
      <c r="U138" s="38" t="s">
        <v>92</v>
      </c>
      <c r="V138" s="38" t="s">
        <v>92</v>
      </c>
      <c r="W138" s="38" t="s">
        <v>92</v>
      </c>
      <c r="X138" s="38" t="s">
        <v>92</v>
      </c>
      <c r="Y138" s="38" t="s">
        <v>92</v>
      </c>
      <c r="Z138" s="38" t="s">
        <v>92</v>
      </c>
      <c r="AA138" s="38" t="s">
        <v>92</v>
      </c>
      <c r="AB138" s="38" t="s">
        <v>92</v>
      </c>
      <c r="AC138" s="38" t="s">
        <v>92</v>
      </c>
      <c r="AD138" s="38" t="s">
        <v>92</v>
      </c>
      <c r="AE138" s="38" t="s">
        <v>92</v>
      </c>
    </row>
    <row r="139" spans="1:31" ht="29.25">
      <c r="A139" s="11" t="s">
        <v>467</v>
      </c>
      <c r="B139" s="12" t="s">
        <v>34</v>
      </c>
      <c r="C139" s="13" t="s">
        <v>446</v>
      </c>
      <c r="D139" s="42" t="s">
        <v>468</v>
      </c>
      <c r="E139" s="42" t="s">
        <v>469</v>
      </c>
      <c r="F139" s="14" t="s">
        <v>38</v>
      </c>
      <c r="G139" s="14" t="s">
        <v>444</v>
      </c>
      <c r="H139" s="15">
        <v>2</v>
      </c>
      <c r="I139" s="15">
        <v>10</v>
      </c>
      <c r="J139" s="16">
        <f t="shared" si="7"/>
        <v>2</v>
      </c>
      <c r="K139" s="16">
        <f t="shared" si="8"/>
        <v>20</v>
      </c>
      <c r="L139" s="18">
        <f>IFERROR(IF(B139="funkcna poziadavka",VLOOKUP(G139,[1]MODULY_CBA!$B$3:$E$23,4,0)*H139/SUMIFS($H$3:$H$332,$G$3:$G$332,G139,$B$3:$B$332,B139),),)</f>
        <v>2.1428571428571428</v>
      </c>
      <c r="M139" s="16">
        <f>IFERROR(IF(B139="Funkcna poziadavka",VLOOKUP(G139,[1]MODULY_CBA!$B$3:$E$23,3,0),),)</f>
        <v>0.99499999999999988</v>
      </c>
      <c r="N139" s="16">
        <f>IFERROR(IF(B139="funkcna poziadavka",VLOOKUP(G139,[1]MODULY_CBA!$B$3:$E$23,2,0),),)</f>
        <v>1.17</v>
      </c>
      <c r="O139" s="31">
        <f t="shared" si="6"/>
        <v>25.777607142857139</v>
      </c>
      <c r="P139" s="32">
        <f>IFERROR(O139*VLOOKUP(G139,[1]MODULY_CBA!$B$3:$F$23,5,0),)</f>
        <v>515.55214285714283</v>
      </c>
      <c r="Q139" s="20" t="str">
        <f>IFERROR(VLOOKUP(G139,[1]MODULY_CBA!$B$3:$I$23,6,0),"")</f>
        <v>Inkrement 4</v>
      </c>
      <c r="R139" s="38"/>
      <c r="S139" s="38"/>
      <c r="T139" s="38"/>
      <c r="U139" s="38"/>
      <c r="V139" s="38"/>
      <c r="W139" s="38"/>
      <c r="X139" s="38"/>
      <c r="Y139" s="38"/>
      <c r="Z139" s="38"/>
      <c r="AA139" s="38"/>
      <c r="AB139" s="38"/>
      <c r="AC139" s="38"/>
      <c r="AD139" s="38"/>
      <c r="AE139" s="38"/>
    </row>
    <row r="140" spans="1:31" ht="43.5">
      <c r="A140" s="11" t="s">
        <v>470</v>
      </c>
      <c r="B140" s="12" t="s">
        <v>34</v>
      </c>
      <c r="C140" s="13" t="s">
        <v>446</v>
      </c>
      <c r="D140" s="42" t="s">
        <v>471</v>
      </c>
      <c r="E140" s="42" t="s">
        <v>472</v>
      </c>
      <c r="F140" s="14" t="s">
        <v>38</v>
      </c>
      <c r="G140" s="14" t="s">
        <v>444</v>
      </c>
      <c r="H140" s="15">
        <v>2</v>
      </c>
      <c r="I140" s="15">
        <v>10</v>
      </c>
      <c r="J140" s="16">
        <f t="shared" si="7"/>
        <v>2</v>
      </c>
      <c r="K140" s="16">
        <f t="shared" si="8"/>
        <v>20</v>
      </c>
      <c r="L140" s="18">
        <f>IFERROR(IF(B140="funkcna poziadavka",VLOOKUP(G140,[1]MODULY_CBA!$B$3:$E$23,4,0)*H140/SUMIFS($H$3:$H$332,$G$3:$G$332,G140,$B$3:$B$332,B140),),)</f>
        <v>2.1428571428571428</v>
      </c>
      <c r="M140" s="16">
        <f>IFERROR(IF(B140="Funkcna poziadavka",VLOOKUP(G140,[1]MODULY_CBA!$B$3:$E$23,3,0),),)</f>
        <v>0.99499999999999988</v>
      </c>
      <c r="N140" s="16">
        <f>IFERROR(IF(B140="funkcna poziadavka",VLOOKUP(G140,[1]MODULY_CBA!$B$3:$E$23,2,0),),)</f>
        <v>1.17</v>
      </c>
      <c r="O140" s="31">
        <f t="shared" ref="O140:O203" si="9">(K140+L140)*M140*N140</f>
        <v>25.777607142857139</v>
      </c>
      <c r="P140" s="32">
        <f>IFERROR(O140*VLOOKUP(G140,[1]MODULY_CBA!$B$3:$F$23,5,0),)</f>
        <v>515.55214285714283</v>
      </c>
      <c r="Q140" s="20" t="str">
        <f>IFERROR(VLOOKUP(G140,[1]MODULY_CBA!$B$3:$I$23,6,0),"")</f>
        <v>Inkrement 4</v>
      </c>
      <c r="R140" s="38"/>
      <c r="S140" s="38"/>
      <c r="T140" s="38"/>
      <c r="U140" s="38"/>
      <c r="V140" s="38"/>
      <c r="W140" s="38"/>
      <c r="X140" s="38"/>
      <c r="Y140" s="38"/>
      <c r="Z140" s="38"/>
      <c r="AA140" s="38"/>
      <c r="AB140" s="38"/>
      <c r="AC140" s="38"/>
      <c r="AD140" s="38"/>
      <c r="AE140" s="38"/>
    </row>
    <row r="141" spans="1:31" ht="29.25">
      <c r="A141" s="11" t="s">
        <v>473</v>
      </c>
      <c r="B141" s="12" t="s">
        <v>34</v>
      </c>
      <c r="C141" s="13" t="s">
        <v>446</v>
      </c>
      <c r="D141" s="42" t="s">
        <v>474</v>
      </c>
      <c r="E141" s="42" t="s">
        <v>475</v>
      </c>
      <c r="F141" s="14" t="s">
        <v>38</v>
      </c>
      <c r="G141" s="14" t="s">
        <v>444</v>
      </c>
      <c r="H141" s="15">
        <v>2</v>
      </c>
      <c r="I141" s="15">
        <v>10</v>
      </c>
      <c r="J141" s="16">
        <f t="shared" si="7"/>
        <v>2</v>
      </c>
      <c r="K141" s="16">
        <f t="shared" si="8"/>
        <v>20</v>
      </c>
      <c r="L141" s="18">
        <f>IFERROR(IF(B141="funkcna poziadavka",VLOOKUP(G141,[1]MODULY_CBA!$B$3:$E$23,4,0)*H141/SUMIFS($H$3:$H$332,$G$3:$G$332,G141,$B$3:$B$332,B141),),)</f>
        <v>2.1428571428571428</v>
      </c>
      <c r="M141" s="16">
        <f>IFERROR(IF(B141="Funkcna poziadavka",VLOOKUP(G141,[1]MODULY_CBA!$B$3:$E$23,3,0),),)</f>
        <v>0.99499999999999988</v>
      </c>
      <c r="N141" s="16">
        <f>IFERROR(IF(B141="funkcna poziadavka",VLOOKUP(G141,[1]MODULY_CBA!$B$3:$E$23,2,0),),)</f>
        <v>1.17</v>
      </c>
      <c r="O141" s="31">
        <f t="shared" si="9"/>
        <v>25.777607142857139</v>
      </c>
      <c r="P141" s="32">
        <f>IFERROR(O141*VLOOKUP(G141,[1]MODULY_CBA!$B$3:$F$23,5,0),)</f>
        <v>515.55214285714283</v>
      </c>
      <c r="Q141" s="20" t="str">
        <f>IFERROR(VLOOKUP(G141,[1]MODULY_CBA!$B$3:$I$23,6,0),"")</f>
        <v>Inkrement 4</v>
      </c>
      <c r="R141" s="38" t="s">
        <v>92</v>
      </c>
      <c r="S141" s="38" t="s">
        <v>92</v>
      </c>
      <c r="T141" s="38" t="s">
        <v>92</v>
      </c>
      <c r="U141" s="38" t="s">
        <v>92</v>
      </c>
      <c r="V141" s="38" t="s">
        <v>92</v>
      </c>
      <c r="W141" s="38" t="s">
        <v>92</v>
      </c>
      <c r="X141" s="38" t="s">
        <v>92</v>
      </c>
      <c r="Y141" s="38" t="s">
        <v>92</v>
      </c>
      <c r="Z141" s="38" t="s">
        <v>92</v>
      </c>
      <c r="AA141" s="38" t="s">
        <v>92</v>
      </c>
      <c r="AB141" s="38" t="s">
        <v>92</v>
      </c>
      <c r="AC141" s="38" t="s">
        <v>92</v>
      </c>
      <c r="AD141" s="38" t="s">
        <v>92</v>
      </c>
      <c r="AE141" s="38" t="s">
        <v>92</v>
      </c>
    </row>
    <row r="142" spans="1:31" ht="72">
      <c r="A142" s="11" t="s">
        <v>476</v>
      </c>
      <c r="B142" s="12" t="s">
        <v>34</v>
      </c>
      <c r="C142" s="13" t="s">
        <v>439</v>
      </c>
      <c r="D142" s="13" t="s">
        <v>477</v>
      </c>
      <c r="E142" s="13" t="s">
        <v>478</v>
      </c>
      <c r="F142" s="14" t="s">
        <v>38</v>
      </c>
      <c r="G142" s="14" t="s">
        <v>444</v>
      </c>
      <c r="H142" s="15">
        <v>2</v>
      </c>
      <c r="I142" s="15">
        <v>10</v>
      </c>
      <c r="J142" s="16">
        <f t="shared" si="7"/>
        <v>2</v>
      </c>
      <c r="K142" s="16">
        <f t="shared" si="8"/>
        <v>20</v>
      </c>
      <c r="L142" s="18">
        <f>IFERROR(IF(B142="funkcna poziadavka",VLOOKUP(G142,[1]MODULY_CBA!$B$3:$E$23,4,0)*H142/SUMIFS($H$3:$H$332,$G$3:$G$332,G142,$B$3:$B$332,B142),),)</f>
        <v>2.1428571428571428</v>
      </c>
      <c r="M142" s="16">
        <f>IFERROR(IF(B142="Funkcna poziadavka",VLOOKUP(G142,[1]MODULY_CBA!$B$3:$E$23,3,0),),)</f>
        <v>0.99499999999999988</v>
      </c>
      <c r="N142" s="16">
        <f>IFERROR(IF(B142="funkcna poziadavka",VLOOKUP(G142,[1]MODULY_CBA!$B$3:$E$23,2,0),),)</f>
        <v>1.17</v>
      </c>
      <c r="O142" s="31">
        <f t="shared" si="9"/>
        <v>25.777607142857139</v>
      </c>
      <c r="P142" s="32">
        <f>IFERROR(O142*VLOOKUP(G142,[1]MODULY_CBA!$B$3:$F$23,5,0),)</f>
        <v>515.55214285714283</v>
      </c>
      <c r="Q142" s="20" t="str">
        <f>IFERROR(VLOOKUP(G142,[1]MODULY_CBA!$B$3:$I$23,6,0),"")</f>
        <v>Inkrement 4</v>
      </c>
      <c r="R142" s="38" t="s">
        <v>92</v>
      </c>
      <c r="S142" s="38" t="s">
        <v>92</v>
      </c>
      <c r="T142" s="38" t="s">
        <v>92</v>
      </c>
      <c r="U142" s="38" t="s">
        <v>92</v>
      </c>
      <c r="V142" s="38" t="s">
        <v>92</v>
      </c>
      <c r="W142" s="38" t="s">
        <v>92</v>
      </c>
      <c r="X142" s="38" t="s">
        <v>92</v>
      </c>
      <c r="Y142" s="38" t="s">
        <v>92</v>
      </c>
      <c r="Z142" s="38" t="s">
        <v>92</v>
      </c>
      <c r="AA142" s="38" t="s">
        <v>92</v>
      </c>
      <c r="AB142" s="38" t="s">
        <v>92</v>
      </c>
      <c r="AC142" s="38" t="s">
        <v>92</v>
      </c>
      <c r="AD142" s="38" t="s">
        <v>92</v>
      </c>
      <c r="AE142" s="38" t="s">
        <v>92</v>
      </c>
    </row>
    <row r="143" spans="1:31" ht="72">
      <c r="A143" s="11" t="s">
        <v>479</v>
      </c>
      <c r="B143" s="12" t="s">
        <v>34</v>
      </c>
      <c r="C143" s="13" t="s">
        <v>439</v>
      </c>
      <c r="D143" s="13" t="s">
        <v>480</v>
      </c>
      <c r="E143" s="13" t="s">
        <v>481</v>
      </c>
      <c r="F143" s="14" t="s">
        <v>38</v>
      </c>
      <c r="G143" s="14" t="s">
        <v>444</v>
      </c>
      <c r="H143" s="15">
        <v>3</v>
      </c>
      <c r="I143" s="15">
        <v>10</v>
      </c>
      <c r="J143" s="16">
        <f t="shared" si="7"/>
        <v>3</v>
      </c>
      <c r="K143" s="16">
        <f t="shared" si="8"/>
        <v>30</v>
      </c>
      <c r="L143" s="18">
        <f>IFERROR(IF(B143="funkcna poziadavka",VLOOKUP(G143,[1]MODULY_CBA!$B$3:$E$23,4,0)*H143/SUMIFS($H$3:$H$332,$G$3:$G$332,G143,$B$3:$B$332,B143),),)</f>
        <v>3.2142857142857144</v>
      </c>
      <c r="M143" s="16">
        <f>IFERROR(IF(B143="Funkcna poziadavka",VLOOKUP(G143,[1]MODULY_CBA!$B$3:$E$23,3,0),),)</f>
        <v>0.99499999999999988</v>
      </c>
      <c r="N143" s="16">
        <f>IFERROR(IF(B143="funkcna poziadavka",VLOOKUP(G143,[1]MODULY_CBA!$B$3:$E$23,2,0),),)</f>
        <v>1.17</v>
      </c>
      <c r="O143" s="31">
        <f t="shared" si="9"/>
        <v>38.666410714285703</v>
      </c>
      <c r="P143" s="32">
        <f>IFERROR(O143*VLOOKUP(G143,[1]MODULY_CBA!$B$3:$F$23,5,0),)</f>
        <v>773.32821428571401</v>
      </c>
      <c r="Q143" s="20" t="str">
        <f>IFERROR(VLOOKUP(G143,[1]MODULY_CBA!$B$3:$I$23,6,0),"")</f>
        <v>Inkrement 4</v>
      </c>
      <c r="R143" s="38"/>
      <c r="S143" s="38"/>
      <c r="T143" s="38"/>
      <c r="U143" s="38"/>
      <c r="V143" s="38"/>
      <c r="W143" s="38"/>
      <c r="X143" s="38"/>
      <c r="Y143" s="38"/>
      <c r="Z143" s="38"/>
      <c r="AA143" s="38"/>
      <c r="AB143" s="38"/>
      <c r="AC143" s="38"/>
      <c r="AD143" s="38"/>
      <c r="AE143" s="38"/>
    </row>
    <row r="144" spans="1:31" ht="43.5">
      <c r="A144" s="11" t="s">
        <v>482</v>
      </c>
      <c r="B144" s="12" t="s">
        <v>34</v>
      </c>
      <c r="C144" s="13" t="s">
        <v>35</v>
      </c>
      <c r="D144" s="13" t="s">
        <v>41</v>
      </c>
      <c r="E144" s="13" t="s">
        <v>42</v>
      </c>
      <c r="F144" s="14" t="s">
        <v>38</v>
      </c>
      <c r="G144" s="14" t="s">
        <v>483</v>
      </c>
      <c r="H144" s="15">
        <v>2</v>
      </c>
      <c r="I144" s="15">
        <v>10</v>
      </c>
      <c r="J144" s="16">
        <f t="shared" si="7"/>
        <v>2</v>
      </c>
      <c r="K144" s="16">
        <f t="shared" si="8"/>
        <v>20</v>
      </c>
      <c r="L144" s="18">
        <f>IFERROR(IF(B144="funkcna poziadavka",VLOOKUP(G144,[1]MODULY_CBA!$B$3:$E$23,4,0)*H144/SUMIFS($H$3:$H$332,$G$3:$G$332,G144,$B$3:$B$332,B144),),)</f>
        <v>1.7647058823529411</v>
      </c>
      <c r="M144" s="16">
        <f>IFERROR(IF(B144="Funkcna poziadavka",VLOOKUP(G144,[1]MODULY_CBA!$B$3:$E$23,3,0),),)</f>
        <v>0.99499999999999988</v>
      </c>
      <c r="N144" s="16">
        <f>IFERROR(IF(B144="funkcna poziadavka",VLOOKUP(G144,[1]MODULY_CBA!$B$3:$E$23,2,0),),)</f>
        <v>1.17</v>
      </c>
      <c r="O144" s="31">
        <f t="shared" si="9"/>
        <v>25.337382352941169</v>
      </c>
      <c r="P144" s="32">
        <f>IFERROR(O144*VLOOKUP(G144,[1]MODULY_CBA!$B$3:$F$23,5,0),)</f>
        <v>506.74764705882342</v>
      </c>
      <c r="Q144" s="20" t="str">
        <f>IFERROR(VLOOKUP(G144,[1]MODULY_CBA!$B$3:$I$23,6,0),"")</f>
        <v>Inkrement 2</v>
      </c>
      <c r="R144" s="38" t="s">
        <v>92</v>
      </c>
      <c r="S144" s="38" t="s">
        <v>92</v>
      </c>
      <c r="T144" s="38" t="s">
        <v>92</v>
      </c>
      <c r="U144" s="38" t="s">
        <v>92</v>
      </c>
      <c r="V144" s="38" t="s">
        <v>92</v>
      </c>
      <c r="W144" s="38" t="s">
        <v>92</v>
      </c>
      <c r="X144" s="38" t="s">
        <v>92</v>
      </c>
      <c r="Y144" s="38" t="s">
        <v>92</v>
      </c>
      <c r="Z144" s="38" t="s">
        <v>92</v>
      </c>
      <c r="AA144" s="38" t="s">
        <v>92</v>
      </c>
      <c r="AB144" s="38" t="s">
        <v>92</v>
      </c>
      <c r="AC144" s="38" t="s">
        <v>92</v>
      </c>
      <c r="AD144" s="38" t="s">
        <v>92</v>
      </c>
      <c r="AE144" s="38" t="s">
        <v>92</v>
      </c>
    </row>
    <row r="145" spans="1:31" ht="43.5">
      <c r="A145" s="11" t="s">
        <v>484</v>
      </c>
      <c r="B145" s="12" t="s">
        <v>34</v>
      </c>
      <c r="C145" s="13" t="s">
        <v>35</v>
      </c>
      <c r="D145" s="13" t="s">
        <v>485</v>
      </c>
      <c r="E145" s="13" t="s">
        <v>486</v>
      </c>
      <c r="F145" s="14" t="s">
        <v>38</v>
      </c>
      <c r="G145" s="14" t="s">
        <v>483</v>
      </c>
      <c r="H145" s="15">
        <v>2</v>
      </c>
      <c r="I145" s="15">
        <v>10</v>
      </c>
      <c r="J145" s="16">
        <f t="shared" si="7"/>
        <v>2</v>
      </c>
      <c r="K145" s="16">
        <f t="shared" si="8"/>
        <v>20</v>
      </c>
      <c r="L145" s="18">
        <f>IFERROR(IF(B145="funkcna poziadavka",VLOOKUP(G145,[1]MODULY_CBA!$B$3:$E$23,4,0)*H145/SUMIFS($H$3:$H$332,$G$3:$G$332,G145,$B$3:$B$332,B145),),)</f>
        <v>1.7647058823529411</v>
      </c>
      <c r="M145" s="16">
        <f>IFERROR(IF(B145="Funkcna poziadavka",VLOOKUP(G145,[1]MODULY_CBA!$B$3:$E$23,3,0),),)</f>
        <v>0.99499999999999988</v>
      </c>
      <c r="N145" s="16">
        <f>IFERROR(IF(B145="funkcna poziadavka",VLOOKUP(G145,[1]MODULY_CBA!$B$3:$E$23,2,0),),)</f>
        <v>1.17</v>
      </c>
      <c r="O145" s="31">
        <f t="shared" si="9"/>
        <v>25.337382352941169</v>
      </c>
      <c r="P145" s="32">
        <f>IFERROR(O145*VLOOKUP(G145,[1]MODULY_CBA!$B$3:$F$23,5,0),)</f>
        <v>506.74764705882342</v>
      </c>
      <c r="Q145" s="20" t="str">
        <f>IFERROR(VLOOKUP(G145,[1]MODULY_CBA!$B$3:$I$23,6,0),"")</f>
        <v>Inkrement 2</v>
      </c>
      <c r="R145" s="38"/>
      <c r="S145" s="38"/>
      <c r="T145" s="38"/>
      <c r="U145" s="38"/>
      <c r="V145" s="38"/>
      <c r="W145" s="38"/>
      <c r="X145" s="38"/>
      <c r="Y145" s="38"/>
      <c r="Z145" s="38"/>
      <c r="AA145" s="38"/>
      <c r="AB145" s="38"/>
      <c r="AC145" s="38"/>
      <c r="AD145" s="38"/>
      <c r="AE145" s="38"/>
    </row>
    <row r="146" spans="1:31" ht="57.75">
      <c r="A146" s="11" t="s">
        <v>487</v>
      </c>
      <c r="B146" s="12" t="s">
        <v>34</v>
      </c>
      <c r="C146" s="13" t="s">
        <v>258</v>
      </c>
      <c r="D146" s="13" t="s">
        <v>488</v>
      </c>
      <c r="E146" s="13" t="s">
        <v>489</v>
      </c>
      <c r="F146" s="14" t="s">
        <v>38</v>
      </c>
      <c r="G146" s="14" t="s">
        <v>483</v>
      </c>
      <c r="H146" s="15">
        <v>2</v>
      </c>
      <c r="I146" s="15">
        <v>10</v>
      </c>
      <c r="J146" s="16">
        <f t="shared" si="7"/>
        <v>2</v>
      </c>
      <c r="K146" s="16">
        <f t="shared" si="8"/>
        <v>20</v>
      </c>
      <c r="L146" s="18">
        <f>IFERROR(IF(B146="funkcna poziadavka",VLOOKUP(G146,[1]MODULY_CBA!$B$3:$E$23,4,0)*H146/SUMIFS($H$3:$H$332,$G$3:$G$332,G146,$B$3:$B$332,B146),),)</f>
        <v>1.7647058823529411</v>
      </c>
      <c r="M146" s="16">
        <f>IFERROR(IF(B146="Funkcna poziadavka",VLOOKUP(G146,[1]MODULY_CBA!$B$3:$E$23,3,0),),)</f>
        <v>0.99499999999999988</v>
      </c>
      <c r="N146" s="16">
        <f>IFERROR(IF(B146="funkcna poziadavka",VLOOKUP(G146,[1]MODULY_CBA!$B$3:$E$23,2,0),),)</f>
        <v>1.17</v>
      </c>
      <c r="O146" s="31">
        <f t="shared" si="9"/>
        <v>25.337382352941169</v>
      </c>
      <c r="P146" s="32">
        <f>IFERROR(O146*VLOOKUP(G146,[1]MODULY_CBA!$B$3:$F$23,5,0),)</f>
        <v>506.74764705882342</v>
      </c>
      <c r="Q146" s="20" t="str">
        <f>IFERROR(VLOOKUP(G146,[1]MODULY_CBA!$B$3:$I$23,6,0),"")</f>
        <v>Inkrement 2</v>
      </c>
      <c r="R146" s="38"/>
      <c r="S146" s="38"/>
      <c r="T146" s="38"/>
      <c r="U146" s="38"/>
      <c r="V146" s="38"/>
      <c r="W146" s="38"/>
      <c r="X146" s="38"/>
      <c r="Y146" s="38"/>
      <c r="Z146" s="38"/>
      <c r="AA146" s="38"/>
      <c r="AB146" s="38"/>
      <c r="AC146" s="38"/>
      <c r="AD146" s="38"/>
      <c r="AE146" s="38"/>
    </row>
    <row r="147" spans="1:31" ht="29.25">
      <c r="A147" s="11" t="s">
        <v>490</v>
      </c>
      <c r="B147" s="12" t="s">
        <v>34</v>
      </c>
      <c r="C147" s="13" t="s">
        <v>258</v>
      </c>
      <c r="D147" s="13" t="s">
        <v>491</v>
      </c>
      <c r="E147" s="13" t="s">
        <v>492</v>
      </c>
      <c r="F147" s="14" t="s">
        <v>38</v>
      </c>
      <c r="G147" s="14" t="s">
        <v>483</v>
      </c>
      <c r="H147" s="15">
        <v>2</v>
      </c>
      <c r="I147" s="15">
        <v>10</v>
      </c>
      <c r="J147" s="16">
        <f t="shared" si="7"/>
        <v>2</v>
      </c>
      <c r="K147" s="16">
        <f t="shared" si="8"/>
        <v>20</v>
      </c>
      <c r="L147" s="18">
        <f>IFERROR(IF(B147="funkcna poziadavka",VLOOKUP(G147,[1]MODULY_CBA!$B$3:$E$23,4,0)*H147/SUMIFS($H$3:$H$332,$G$3:$G$332,G147,$B$3:$B$332,B147),),)</f>
        <v>1.7647058823529411</v>
      </c>
      <c r="M147" s="16">
        <f>IFERROR(IF(B147="Funkcna poziadavka",VLOOKUP(G147,[1]MODULY_CBA!$B$3:$E$23,3,0),),)</f>
        <v>0.99499999999999988</v>
      </c>
      <c r="N147" s="16">
        <f>IFERROR(IF(B147="funkcna poziadavka",VLOOKUP(G147,[1]MODULY_CBA!$B$3:$E$23,2,0),),)</f>
        <v>1.17</v>
      </c>
      <c r="O147" s="31">
        <f t="shared" si="9"/>
        <v>25.337382352941169</v>
      </c>
      <c r="P147" s="32">
        <f>IFERROR(O147*VLOOKUP(G147,[1]MODULY_CBA!$B$3:$F$23,5,0),)</f>
        <v>506.74764705882342</v>
      </c>
      <c r="Q147" s="20" t="str">
        <f>IFERROR(VLOOKUP(G147,[1]MODULY_CBA!$B$3:$I$23,6,0),"")</f>
        <v>Inkrement 2</v>
      </c>
      <c r="R147" s="38" t="s">
        <v>92</v>
      </c>
      <c r="S147" s="38" t="s">
        <v>92</v>
      </c>
      <c r="T147" s="38" t="s">
        <v>92</v>
      </c>
      <c r="U147" s="38" t="s">
        <v>92</v>
      </c>
      <c r="V147" s="38" t="s">
        <v>92</v>
      </c>
      <c r="W147" s="38" t="s">
        <v>92</v>
      </c>
      <c r="X147" s="38" t="s">
        <v>92</v>
      </c>
      <c r="Y147" s="38" t="s">
        <v>92</v>
      </c>
      <c r="Z147" s="38" t="s">
        <v>92</v>
      </c>
      <c r="AA147" s="38" t="s">
        <v>92</v>
      </c>
      <c r="AB147" s="38" t="s">
        <v>92</v>
      </c>
      <c r="AC147" s="38" t="s">
        <v>92</v>
      </c>
      <c r="AD147" s="38" t="s">
        <v>92</v>
      </c>
      <c r="AE147" s="38" t="s">
        <v>92</v>
      </c>
    </row>
    <row r="148" spans="1:31" ht="29.25">
      <c r="A148" s="11" t="s">
        <v>493</v>
      </c>
      <c r="B148" s="12" t="s">
        <v>34</v>
      </c>
      <c r="C148" s="13" t="s">
        <v>258</v>
      </c>
      <c r="D148" s="13" t="s">
        <v>494</v>
      </c>
      <c r="E148" s="13" t="s">
        <v>495</v>
      </c>
      <c r="F148" s="14" t="s">
        <v>38</v>
      </c>
      <c r="G148" s="14" t="s">
        <v>483</v>
      </c>
      <c r="H148" s="15">
        <v>2</v>
      </c>
      <c r="I148" s="15">
        <v>10</v>
      </c>
      <c r="J148" s="16">
        <f t="shared" si="7"/>
        <v>2</v>
      </c>
      <c r="K148" s="16">
        <f t="shared" si="8"/>
        <v>20</v>
      </c>
      <c r="L148" s="18">
        <f>IFERROR(IF(B148="funkcna poziadavka",VLOOKUP(G148,[1]MODULY_CBA!$B$3:$E$23,4,0)*H148/SUMIFS($H$3:$H$332,$G$3:$G$332,G148,$B$3:$B$332,B148),),)</f>
        <v>1.7647058823529411</v>
      </c>
      <c r="M148" s="16">
        <f>IFERROR(IF(B148="Funkcna poziadavka",VLOOKUP(G148,[1]MODULY_CBA!$B$3:$E$23,3,0),),)</f>
        <v>0.99499999999999988</v>
      </c>
      <c r="N148" s="16">
        <f>IFERROR(IF(B148="funkcna poziadavka",VLOOKUP(G148,[1]MODULY_CBA!$B$3:$E$23,2,0),),)</f>
        <v>1.17</v>
      </c>
      <c r="O148" s="31">
        <f t="shared" si="9"/>
        <v>25.337382352941169</v>
      </c>
      <c r="P148" s="32">
        <f>IFERROR(O148*VLOOKUP(G148,[1]MODULY_CBA!$B$3:$F$23,5,0),)</f>
        <v>506.74764705882342</v>
      </c>
      <c r="Q148" s="20" t="str">
        <f>IFERROR(VLOOKUP(G148,[1]MODULY_CBA!$B$3:$I$23,6,0),"")</f>
        <v>Inkrement 2</v>
      </c>
      <c r="R148" s="38"/>
      <c r="S148" s="38"/>
      <c r="T148" s="38"/>
      <c r="U148" s="38"/>
      <c r="V148" s="38"/>
      <c r="W148" s="38"/>
      <c r="X148" s="38"/>
      <c r="Y148" s="38"/>
      <c r="Z148" s="38"/>
      <c r="AA148" s="38"/>
      <c r="AB148" s="38"/>
      <c r="AC148" s="38"/>
      <c r="AD148" s="38"/>
      <c r="AE148" s="38"/>
    </row>
    <row r="149" spans="1:31" ht="29.25">
      <c r="A149" s="11" t="s">
        <v>496</v>
      </c>
      <c r="B149" s="12" t="s">
        <v>34</v>
      </c>
      <c r="C149" s="13" t="s">
        <v>258</v>
      </c>
      <c r="D149" s="13" t="s">
        <v>497</v>
      </c>
      <c r="E149" s="13" t="s">
        <v>498</v>
      </c>
      <c r="F149" s="14" t="s">
        <v>38</v>
      </c>
      <c r="G149" s="14" t="s">
        <v>483</v>
      </c>
      <c r="H149" s="15">
        <v>2</v>
      </c>
      <c r="I149" s="15">
        <v>10</v>
      </c>
      <c r="J149" s="16">
        <f t="shared" si="7"/>
        <v>2</v>
      </c>
      <c r="K149" s="16">
        <f t="shared" si="8"/>
        <v>20</v>
      </c>
      <c r="L149" s="18">
        <f>IFERROR(IF(B149="funkcna poziadavka",VLOOKUP(G149,[1]MODULY_CBA!$B$3:$E$23,4,0)*H149/SUMIFS($H$3:$H$332,$G$3:$G$332,G149,$B$3:$B$332,B149),),)</f>
        <v>1.7647058823529411</v>
      </c>
      <c r="M149" s="16">
        <f>IFERROR(IF(B149="Funkcna poziadavka",VLOOKUP(G149,[1]MODULY_CBA!$B$3:$E$23,3,0),),)</f>
        <v>0.99499999999999988</v>
      </c>
      <c r="N149" s="16">
        <f>IFERROR(IF(B149="funkcna poziadavka",VLOOKUP(G149,[1]MODULY_CBA!$B$3:$E$23,2,0),),)</f>
        <v>1.17</v>
      </c>
      <c r="O149" s="31">
        <f t="shared" si="9"/>
        <v>25.337382352941169</v>
      </c>
      <c r="P149" s="32">
        <f>IFERROR(O149*VLOOKUP(G149,[1]MODULY_CBA!$B$3:$F$23,5,0),)</f>
        <v>506.74764705882342</v>
      </c>
      <c r="Q149" s="20" t="str">
        <f>IFERROR(VLOOKUP(G149,[1]MODULY_CBA!$B$3:$I$23,6,0),"")</f>
        <v>Inkrement 2</v>
      </c>
      <c r="R149" s="38"/>
      <c r="S149" s="38"/>
      <c r="T149" s="38"/>
      <c r="U149" s="38"/>
      <c r="V149" s="38"/>
      <c r="W149" s="38"/>
      <c r="X149" s="38"/>
      <c r="Y149" s="38"/>
      <c r="Z149" s="38"/>
      <c r="AA149" s="38"/>
      <c r="AB149" s="38"/>
      <c r="AC149" s="38"/>
      <c r="AD149" s="38"/>
      <c r="AE149" s="38"/>
    </row>
    <row r="150" spans="1:31" ht="29.25">
      <c r="A150" s="11" t="s">
        <v>499</v>
      </c>
      <c r="B150" s="12" t="s">
        <v>34</v>
      </c>
      <c r="C150" s="13" t="s">
        <v>258</v>
      </c>
      <c r="D150" s="13" t="s">
        <v>500</v>
      </c>
      <c r="E150" s="13" t="s">
        <v>501</v>
      </c>
      <c r="F150" s="14" t="s">
        <v>38</v>
      </c>
      <c r="G150" s="14" t="s">
        <v>483</v>
      </c>
      <c r="H150" s="15">
        <v>2</v>
      </c>
      <c r="I150" s="15">
        <v>10</v>
      </c>
      <c r="J150" s="16">
        <f t="shared" si="7"/>
        <v>2</v>
      </c>
      <c r="K150" s="16">
        <f t="shared" si="8"/>
        <v>20</v>
      </c>
      <c r="L150" s="18">
        <f>IFERROR(IF(B150="funkcna poziadavka",VLOOKUP(G150,[1]MODULY_CBA!$B$3:$E$23,4,0)*H150/SUMIFS($H$3:$H$332,$G$3:$G$332,G150,$B$3:$B$332,B150),),)</f>
        <v>1.7647058823529411</v>
      </c>
      <c r="M150" s="16">
        <f>IFERROR(IF(B150="Funkcna poziadavka",VLOOKUP(G150,[1]MODULY_CBA!$B$3:$E$23,3,0),),)</f>
        <v>0.99499999999999988</v>
      </c>
      <c r="N150" s="16">
        <f>IFERROR(IF(B150="funkcna poziadavka",VLOOKUP(G150,[1]MODULY_CBA!$B$3:$E$23,2,0),),)</f>
        <v>1.17</v>
      </c>
      <c r="O150" s="31">
        <f t="shared" si="9"/>
        <v>25.337382352941169</v>
      </c>
      <c r="P150" s="32">
        <f>IFERROR(O150*VLOOKUP(G150,[1]MODULY_CBA!$B$3:$F$23,5,0),)</f>
        <v>506.74764705882342</v>
      </c>
      <c r="Q150" s="20" t="str">
        <f>IFERROR(VLOOKUP(G150,[1]MODULY_CBA!$B$3:$I$23,6,0),"")</f>
        <v>Inkrement 2</v>
      </c>
      <c r="R150" s="38" t="s">
        <v>92</v>
      </c>
      <c r="S150" s="38" t="s">
        <v>92</v>
      </c>
      <c r="T150" s="38" t="s">
        <v>92</v>
      </c>
      <c r="U150" s="38" t="s">
        <v>92</v>
      </c>
      <c r="V150" s="38" t="s">
        <v>92</v>
      </c>
      <c r="W150" s="38" t="s">
        <v>92</v>
      </c>
      <c r="X150" s="38" t="s">
        <v>92</v>
      </c>
      <c r="Y150" s="38" t="s">
        <v>92</v>
      </c>
      <c r="Z150" s="38" t="s">
        <v>92</v>
      </c>
      <c r="AA150" s="38" t="s">
        <v>92</v>
      </c>
      <c r="AB150" s="38" t="s">
        <v>92</v>
      </c>
      <c r="AC150" s="38" t="s">
        <v>92</v>
      </c>
      <c r="AD150" s="38" t="s">
        <v>92</v>
      </c>
      <c r="AE150" s="38" t="s">
        <v>92</v>
      </c>
    </row>
    <row r="151" spans="1:31" ht="29.25">
      <c r="A151" s="11" t="s">
        <v>502</v>
      </c>
      <c r="B151" s="12" t="s">
        <v>34</v>
      </c>
      <c r="C151" s="13" t="s">
        <v>328</v>
      </c>
      <c r="D151" s="13" t="s">
        <v>503</v>
      </c>
      <c r="E151" s="13" t="s">
        <v>504</v>
      </c>
      <c r="F151" s="14" t="s">
        <v>38</v>
      </c>
      <c r="G151" s="14" t="s">
        <v>483</v>
      </c>
      <c r="H151" s="15">
        <v>2</v>
      </c>
      <c r="I151" s="15">
        <v>10</v>
      </c>
      <c r="J151" s="16">
        <f t="shared" si="7"/>
        <v>2</v>
      </c>
      <c r="K151" s="16">
        <f t="shared" si="8"/>
        <v>20</v>
      </c>
      <c r="L151" s="18">
        <f>IFERROR(IF(B151="funkcna poziadavka",VLOOKUP(G151,[1]MODULY_CBA!$B$3:$E$23,4,0)*H151/SUMIFS($H$3:$H$332,$G$3:$G$332,G151,$B$3:$B$332,B151),),)</f>
        <v>1.7647058823529411</v>
      </c>
      <c r="M151" s="16">
        <f>IFERROR(IF(B151="Funkcna poziadavka",VLOOKUP(G151,[1]MODULY_CBA!$B$3:$E$23,3,0),),)</f>
        <v>0.99499999999999988</v>
      </c>
      <c r="N151" s="16">
        <f>IFERROR(IF(B151="funkcna poziadavka",VLOOKUP(G151,[1]MODULY_CBA!$B$3:$E$23,2,0),),)</f>
        <v>1.17</v>
      </c>
      <c r="O151" s="31">
        <f t="shared" si="9"/>
        <v>25.337382352941169</v>
      </c>
      <c r="P151" s="32">
        <f>IFERROR(O151*VLOOKUP(G151,[1]MODULY_CBA!$B$3:$F$23,5,0),)</f>
        <v>506.74764705882342</v>
      </c>
      <c r="Q151" s="20" t="str">
        <f>IFERROR(VLOOKUP(G151,[1]MODULY_CBA!$B$3:$I$23,6,0),"")</f>
        <v>Inkrement 2</v>
      </c>
      <c r="R151" s="38"/>
      <c r="S151" s="38"/>
      <c r="T151" s="38"/>
      <c r="U151" s="38"/>
      <c r="V151" s="38"/>
      <c r="W151" s="38"/>
      <c r="X151" s="38"/>
      <c r="Y151" s="38"/>
      <c r="Z151" s="38"/>
      <c r="AA151" s="38"/>
      <c r="AB151" s="38"/>
      <c r="AC151" s="38"/>
      <c r="AD151" s="38"/>
      <c r="AE151" s="38"/>
    </row>
    <row r="152" spans="1:31" ht="15">
      <c r="A152" s="11" t="s">
        <v>505</v>
      </c>
      <c r="B152" s="12" t="s">
        <v>34</v>
      </c>
      <c r="C152" s="13" t="s">
        <v>439</v>
      </c>
      <c r="D152" s="13" t="s">
        <v>506</v>
      </c>
      <c r="E152" s="13" t="s">
        <v>507</v>
      </c>
      <c r="F152" s="14" t="s">
        <v>38</v>
      </c>
      <c r="G152" s="14" t="s">
        <v>483</v>
      </c>
      <c r="H152" s="15">
        <v>2</v>
      </c>
      <c r="I152" s="15">
        <v>10</v>
      </c>
      <c r="J152" s="16">
        <f t="shared" si="7"/>
        <v>2</v>
      </c>
      <c r="K152" s="16">
        <f t="shared" si="8"/>
        <v>20</v>
      </c>
      <c r="L152" s="18">
        <f>IFERROR(IF(B152="funkcna poziadavka",VLOOKUP(G152,[1]MODULY_CBA!$B$3:$E$23,4,0)*H152/SUMIFS($H$3:$H$332,$G$3:$G$332,G152,$B$3:$B$332,B152),),)</f>
        <v>1.7647058823529411</v>
      </c>
      <c r="M152" s="16">
        <f>IFERROR(IF(B152="Funkcna poziadavka",VLOOKUP(G152,[1]MODULY_CBA!$B$3:$E$23,3,0),),)</f>
        <v>0.99499999999999988</v>
      </c>
      <c r="N152" s="16">
        <f>IFERROR(IF(B152="funkcna poziadavka",VLOOKUP(G152,[1]MODULY_CBA!$B$3:$E$23,2,0),),)</f>
        <v>1.17</v>
      </c>
      <c r="O152" s="31">
        <f t="shared" si="9"/>
        <v>25.337382352941169</v>
      </c>
      <c r="P152" s="32">
        <f>IFERROR(O152*VLOOKUP(G152,[1]MODULY_CBA!$B$3:$F$23,5,0),)</f>
        <v>506.74764705882342</v>
      </c>
      <c r="Q152" s="20" t="str">
        <f>IFERROR(VLOOKUP(G152,[1]MODULY_CBA!$B$3:$I$23,6,0),"")</f>
        <v>Inkrement 2</v>
      </c>
      <c r="R152" s="38"/>
      <c r="S152" s="38"/>
      <c r="T152" s="38"/>
      <c r="U152" s="38"/>
      <c r="V152" s="38"/>
      <c r="W152" s="38"/>
      <c r="X152" s="38"/>
      <c r="Y152" s="38"/>
      <c r="Z152" s="38"/>
      <c r="AA152" s="38"/>
      <c r="AB152" s="38"/>
      <c r="AC152" s="38"/>
      <c r="AD152" s="38"/>
      <c r="AE152" s="38"/>
    </row>
    <row r="153" spans="1:31" ht="29.25">
      <c r="A153" s="11" t="s">
        <v>508</v>
      </c>
      <c r="B153" s="12" t="s">
        <v>34</v>
      </c>
      <c r="C153" s="13" t="s">
        <v>258</v>
      </c>
      <c r="D153" s="13" t="s">
        <v>491</v>
      </c>
      <c r="E153" s="13" t="s">
        <v>509</v>
      </c>
      <c r="F153" s="14" t="s">
        <v>38</v>
      </c>
      <c r="G153" s="14" t="s">
        <v>483</v>
      </c>
      <c r="H153" s="15">
        <v>2</v>
      </c>
      <c r="I153" s="15">
        <v>10</v>
      </c>
      <c r="J153" s="16">
        <f t="shared" si="7"/>
        <v>2</v>
      </c>
      <c r="K153" s="16">
        <f t="shared" si="8"/>
        <v>20</v>
      </c>
      <c r="L153" s="18">
        <f>IFERROR(IF(B153="funkcna poziadavka",VLOOKUP(G153,[1]MODULY_CBA!$B$3:$E$23,4,0)*H153/SUMIFS($H$3:$H$332,$G$3:$G$332,G153,$B$3:$B$332,B153),),)</f>
        <v>1.7647058823529411</v>
      </c>
      <c r="M153" s="16">
        <f>IFERROR(IF(B153="Funkcna poziadavka",VLOOKUP(G153,[1]MODULY_CBA!$B$3:$E$23,3,0),),)</f>
        <v>0.99499999999999988</v>
      </c>
      <c r="N153" s="16">
        <f>IFERROR(IF(B153="funkcna poziadavka",VLOOKUP(G153,[1]MODULY_CBA!$B$3:$E$23,2,0),),)</f>
        <v>1.17</v>
      </c>
      <c r="O153" s="31">
        <f t="shared" si="9"/>
        <v>25.337382352941169</v>
      </c>
      <c r="P153" s="32">
        <f>IFERROR(O153*VLOOKUP(G153,[1]MODULY_CBA!$B$3:$F$23,5,0),)</f>
        <v>506.74764705882342</v>
      </c>
      <c r="Q153" s="20" t="str">
        <f>IFERROR(VLOOKUP(G153,[1]MODULY_CBA!$B$3:$I$23,6,0),"")</f>
        <v>Inkrement 2</v>
      </c>
      <c r="R153" s="38"/>
      <c r="S153" s="38"/>
      <c r="T153" s="38"/>
      <c r="U153" s="38"/>
      <c r="V153" s="38"/>
      <c r="W153" s="38"/>
      <c r="X153" s="38"/>
      <c r="Y153" s="38"/>
      <c r="Z153" s="38"/>
      <c r="AA153" s="38"/>
      <c r="AB153" s="38"/>
      <c r="AC153" s="38"/>
      <c r="AD153" s="38"/>
      <c r="AE153" s="38"/>
    </row>
    <row r="154" spans="1:31" ht="29.25">
      <c r="A154" s="11" t="s">
        <v>510</v>
      </c>
      <c r="B154" s="12" t="s">
        <v>34</v>
      </c>
      <c r="C154" s="13" t="s">
        <v>258</v>
      </c>
      <c r="D154" s="13" t="s">
        <v>494</v>
      </c>
      <c r="E154" s="13" t="s">
        <v>495</v>
      </c>
      <c r="F154" s="14" t="s">
        <v>38</v>
      </c>
      <c r="G154" s="14" t="s">
        <v>483</v>
      </c>
      <c r="H154" s="15">
        <v>2</v>
      </c>
      <c r="I154" s="15">
        <v>10</v>
      </c>
      <c r="J154" s="16">
        <f t="shared" si="7"/>
        <v>2</v>
      </c>
      <c r="K154" s="16">
        <f t="shared" si="8"/>
        <v>20</v>
      </c>
      <c r="L154" s="18">
        <f>IFERROR(IF(B154="funkcna poziadavka",VLOOKUP(G154,[1]MODULY_CBA!$B$3:$E$23,4,0)*H154/SUMIFS($H$3:$H$332,$G$3:$G$332,G154,$B$3:$B$332,B154),),)</f>
        <v>1.7647058823529411</v>
      </c>
      <c r="M154" s="16">
        <f>IFERROR(IF(B154="Funkcna poziadavka",VLOOKUP(G154,[1]MODULY_CBA!$B$3:$E$23,3,0),),)</f>
        <v>0.99499999999999988</v>
      </c>
      <c r="N154" s="16">
        <f>IFERROR(IF(B154="funkcna poziadavka",VLOOKUP(G154,[1]MODULY_CBA!$B$3:$E$23,2,0),),)</f>
        <v>1.17</v>
      </c>
      <c r="O154" s="31">
        <f t="shared" si="9"/>
        <v>25.337382352941169</v>
      </c>
      <c r="P154" s="32">
        <f>IFERROR(O154*VLOOKUP(G154,[1]MODULY_CBA!$B$3:$F$23,5,0),)</f>
        <v>506.74764705882342</v>
      </c>
      <c r="Q154" s="20" t="str">
        <f>IFERROR(VLOOKUP(G154,[1]MODULY_CBA!$B$3:$I$23,6,0),"")</f>
        <v>Inkrement 2</v>
      </c>
      <c r="R154" s="38"/>
      <c r="S154" s="38"/>
      <c r="T154" s="38"/>
      <c r="U154" s="38"/>
      <c r="V154" s="38"/>
      <c r="W154" s="38"/>
      <c r="X154" s="38"/>
      <c r="Y154" s="38"/>
      <c r="Z154" s="38"/>
      <c r="AA154" s="38"/>
      <c r="AB154" s="38"/>
      <c r="AC154" s="38"/>
      <c r="AD154" s="38"/>
      <c r="AE154" s="38"/>
    </row>
    <row r="155" spans="1:31" ht="29.25">
      <c r="A155" s="11" t="s">
        <v>511</v>
      </c>
      <c r="B155" s="12" t="s">
        <v>34</v>
      </c>
      <c r="C155" s="13" t="s">
        <v>258</v>
      </c>
      <c r="D155" s="13" t="s">
        <v>259</v>
      </c>
      <c r="E155" s="13" t="s">
        <v>260</v>
      </c>
      <c r="F155" s="14" t="s">
        <v>38</v>
      </c>
      <c r="G155" s="14" t="s">
        <v>483</v>
      </c>
      <c r="H155" s="15">
        <v>2</v>
      </c>
      <c r="I155" s="15">
        <v>10</v>
      </c>
      <c r="J155" s="16">
        <f t="shared" si="7"/>
        <v>2</v>
      </c>
      <c r="K155" s="16">
        <f t="shared" si="8"/>
        <v>20</v>
      </c>
      <c r="L155" s="18">
        <f>IFERROR(IF(B155="funkcna poziadavka",VLOOKUP(G155,[1]MODULY_CBA!$B$3:$E$23,4,0)*H155/SUMIFS($H$3:$H$332,$G$3:$G$332,G155,$B$3:$B$332,B155),),)</f>
        <v>1.7647058823529411</v>
      </c>
      <c r="M155" s="16">
        <f>IFERROR(IF(B155="Funkcna poziadavka",VLOOKUP(G155,[1]MODULY_CBA!$B$3:$E$23,3,0),),)</f>
        <v>0.99499999999999988</v>
      </c>
      <c r="N155" s="16">
        <f>IFERROR(IF(B155="funkcna poziadavka",VLOOKUP(G155,[1]MODULY_CBA!$B$3:$E$23,2,0),),)</f>
        <v>1.17</v>
      </c>
      <c r="O155" s="31">
        <f t="shared" si="9"/>
        <v>25.337382352941169</v>
      </c>
      <c r="P155" s="32">
        <f>IFERROR(O155*VLOOKUP(G155,[1]MODULY_CBA!$B$3:$F$23,5,0),)</f>
        <v>506.74764705882342</v>
      </c>
      <c r="Q155" s="20" t="str">
        <f>IFERROR(VLOOKUP(G155,[1]MODULY_CBA!$B$3:$I$23,6,0),"")</f>
        <v>Inkrement 2</v>
      </c>
      <c r="R155" s="38"/>
      <c r="S155" s="38"/>
      <c r="T155" s="38"/>
      <c r="U155" s="38"/>
      <c r="V155" s="38"/>
      <c r="W155" s="38"/>
      <c r="X155" s="38"/>
      <c r="Y155" s="38"/>
      <c r="Z155" s="38"/>
      <c r="AA155" s="38"/>
      <c r="AB155" s="38"/>
      <c r="AC155" s="38"/>
      <c r="AD155" s="38"/>
      <c r="AE155" s="38"/>
    </row>
    <row r="156" spans="1:31" ht="29.25">
      <c r="A156" s="11" t="s">
        <v>512</v>
      </c>
      <c r="B156" s="12" t="s">
        <v>34</v>
      </c>
      <c r="C156" s="13" t="s">
        <v>258</v>
      </c>
      <c r="D156" s="13" t="s">
        <v>497</v>
      </c>
      <c r="E156" s="13" t="s">
        <v>498</v>
      </c>
      <c r="F156" s="14" t="s">
        <v>38</v>
      </c>
      <c r="G156" s="14" t="s">
        <v>483</v>
      </c>
      <c r="H156" s="15">
        <v>2</v>
      </c>
      <c r="I156" s="15">
        <v>10</v>
      </c>
      <c r="J156" s="16">
        <f t="shared" si="7"/>
        <v>2</v>
      </c>
      <c r="K156" s="16">
        <f t="shared" si="8"/>
        <v>20</v>
      </c>
      <c r="L156" s="18">
        <f>IFERROR(IF(B156="funkcna poziadavka",VLOOKUP(G156,[1]MODULY_CBA!$B$3:$E$23,4,0)*H156/SUMIFS($H$3:$H$332,$G$3:$G$332,G156,$B$3:$B$332,B156),),)</f>
        <v>1.7647058823529411</v>
      </c>
      <c r="M156" s="16">
        <f>IFERROR(IF(B156="Funkcna poziadavka",VLOOKUP(G156,[1]MODULY_CBA!$B$3:$E$23,3,0),),)</f>
        <v>0.99499999999999988</v>
      </c>
      <c r="N156" s="16">
        <f>IFERROR(IF(B156="funkcna poziadavka",VLOOKUP(G156,[1]MODULY_CBA!$B$3:$E$23,2,0),),)</f>
        <v>1.17</v>
      </c>
      <c r="O156" s="31">
        <f t="shared" si="9"/>
        <v>25.337382352941169</v>
      </c>
      <c r="P156" s="32">
        <f>IFERROR(O156*VLOOKUP(G156,[1]MODULY_CBA!$B$3:$F$23,5,0),)</f>
        <v>506.74764705882342</v>
      </c>
      <c r="Q156" s="20" t="str">
        <f>IFERROR(VLOOKUP(G156,[1]MODULY_CBA!$B$3:$I$23,6,0),"")</f>
        <v>Inkrement 2</v>
      </c>
      <c r="R156" s="38" t="s">
        <v>92</v>
      </c>
      <c r="S156" s="38" t="s">
        <v>92</v>
      </c>
      <c r="T156" s="38" t="s">
        <v>92</v>
      </c>
      <c r="U156" s="38" t="s">
        <v>92</v>
      </c>
      <c r="V156" s="38" t="s">
        <v>92</v>
      </c>
      <c r="W156" s="38" t="s">
        <v>92</v>
      </c>
      <c r="X156" s="38" t="s">
        <v>92</v>
      </c>
      <c r="Y156" s="38" t="s">
        <v>92</v>
      </c>
      <c r="Z156" s="38" t="s">
        <v>92</v>
      </c>
      <c r="AA156" s="38" t="s">
        <v>92</v>
      </c>
      <c r="AB156" s="38" t="s">
        <v>92</v>
      </c>
      <c r="AC156" s="38" t="s">
        <v>92</v>
      </c>
      <c r="AD156" s="38" t="s">
        <v>92</v>
      </c>
      <c r="AE156" s="38" t="s">
        <v>92</v>
      </c>
    </row>
    <row r="157" spans="1:31" ht="29.25">
      <c r="A157" s="11" t="s">
        <v>513</v>
      </c>
      <c r="B157" s="12" t="s">
        <v>34</v>
      </c>
      <c r="C157" s="13" t="s">
        <v>258</v>
      </c>
      <c r="D157" s="13" t="s">
        <v>500</v>
      </c>
      <c r="E157" s="13" t="s">
        <v>514</v>
      </c>
      <c r="F157" s="14" t="s">
        <v>38</v>
      </c>
      <c r="G157" s="14" t="s">
        <v>483</v>
      </c>
      <c r="H157" s="15">
        <v>2</v>
      </c>
      <c r="I157" s="15">
        <v>10</v>
      </c>
      <c r="J157" s="16">
        <f t="shared" si="7"/>
        <v>2</v>
      </c>
      <c r="K157" s="16">
        <f t="shared" si="8"/>
        <v>20</v>
      </c>
      <c r="L157" s="18">
        <f>IFERROR(IF(B157="funkcna poziadavka",VLOOKUP(G157,[1]MODULY_CBA!$B$3:$E$23,4,0)*H157/SUMIFS($H$3:$H$332,$G$3:$G$332,G157,$B$3:$B$332,B157),),)</f>
        <v>1.7647058823529411</v>
      </c>
      <c r="M157" s="16">
        <f>IFERROR(IF(B157="Funkcna poziadavka",VLOOKUP(G157,[1]MODULY_CBA!$B$3:$E$23,3,0),),)</f>
        <v>0.99499999999999988</v>
      </c>
      <c r="N157" s="16">
        <f>IFERROR(IF(B157="funkcna poziadavka",VLOOKUP(G157,[1]MODULY_CBA!$B$3:$E$23,2,0),),)</f>
        <v>1.17</v>
      </c>
      <c r="O157" s="31">
        <f t="shared" si="9"/>
        <v>25.337382352941169</v>
      </c>
      <c r="P157" s="32">
        <f>IFERROR(O157*VLOOKUP(G157,[1]MODULY_CBA!$B$3:$F$23,5,0),)</f>
        <v>506.74764705882342</v>
      </c>
      <c r="Q157" s="20" t="str">
        <f>IFERROR(VLOOKUP(G157,[1]MODULY_CBA!$B$3:$I$23,6,0),"")</f>
        <v>Inkrement 2</v>
      </c>
      <c r="R157" s="38"/>
      <c r="S157" s="38"/>
      <c r="T157" s="38"/>
      <c r="U157" s="38"/>
      <c r="V157" s="38"/>
      <c r="W157" s="38"/>
      <c r="X157" s="38"/>
      <c r="Y157" s="38"/>
      <c r="Z157" s="38"/>
      <c r="AA157" s="38"/>
      <c r="AB157" s="38"/>
      <c r="AC157" s="38"/>
      <c r="AD157" s="38"/>
      <c r="AE157" s="38"/>
    </row>
    <row r="158" spans="1:31" ht="29.25">
      <c r="A158" s="11" t="s">
        <v>515</v>
      </c>
      <c r="B158" s="12" t="s">
        <v>34</v>
      </c>
      <c r="C158" s="13" t="s">
        <v>47</v>
      </c>
      <c r="D158" s="13" t="s">
        <v>516</v>
      </c>
      <c r="E158" s="13" t="s">
        <v>517</v>
      </c>
      <c r="F158" s="14" t="s">
        <v>38</v>
      </c>
      <c r="G158" s="14" t="s">
        <v>483</v>
      </c>
      <c r="H158" s="15">
        <v>2</v>
      </c>
      <c r="I158" s="15">
        <v>10</v>
      </c>
      <c r="J158" s="16">
        <f t="shared" si="7"/>
        <v>2</v>
      </c>
      <c r="K158" s="16">
        <f t="shared" si="8"/>
        <v>20</v>
      </c>
      <c r="L158" s="18">
        <f>IFERROR(IF(B158="funkcna poziadavka",VLOOKUP(G158,[1]MODULY_CBA!$B$3:$E$23,4,0)*H158/SUMIFS($H$3:$H$332,$G$3:$G$332,G158,$B$3:$B$332,B158),),)</f>
        <v>1.7647058823529411</v>
      </c>
      <c r="M158" s="16">
        <f>IFERROR(IF(B158="Funkcna poziadavka",VLOOKUP(G158,[1]MODULY_CBA!$B$3:$E$23,3,0),),)</f>
        <v>0.99499999999999988</v>
      </c>
      <c r="N158" s="16">
        <f>IFERROR(IF(B158="funkcna poziadavka",VLOOKUP(G158,[1]MODULY_CBA!$B$3:$E$23,2,0),),)</f>
        <v>1.17</v>
      </c>
      <c r="O158" s="31">
        <f t="shared" si="9"/>
        <v>25.337382352941169</v>
      </c>
      <c r="P158" s="32">
        <f>IFERROR(O158*VLOOKUP(G158,[1]MODULY_CBA!$B$3:$F$23,5,0),)</f>
        <v>506.74764705882342</v>
      </c>
      <c r="Q158" s="20" t="str">
        <f>IFERROR(VLOOKUP(G158,[1]MODULY_CBA!$B$3:$I$23,6,0),"")</f>
        <v>Inkrement 2</v>
      </c>
      <c r="R158" s="38"/>
      <c r="S158" s="38"/>
      <c r="T158" s="38"/>
      <c r="U158" s="38"/>
      <c r="V158" s="38"/>
      <c r="W158" s="38"/>
      <c r="X158" s="38"/>
      <c r="Y158" s="38"/>
      <c r="Z158" s="38"/>
      <c r="AA158" s="38"/>
      <c r="AB158" s="38"/>
      <c r="AC158" s="38"/>
      <c r="AD158" s="38"/>
      <c r="AE158" s="38"/>
    </row>
    <row r="159" spans="1:31" ht="43.5">
      <c r="A159" s="11" t="s">
        <v>518</v>
      </c>
      <c r="B159" s="12" t="s">
        <v>34</v>
      </c>
      <c r="C159" s="13" t="s">
        <v>47</v>
      </c>
      <c r="D159" s="13" t="s">
        <v>519</v>
      </c>
      <c r="E159" s="13" t="s">
        <v>520</v>
      </c>
      <c r="F159" s="14" t="s">
        <v>38</v>
      </c>
      <c r="G159" s="14" t="s">
        <v>483</v>
      </c>
      <c r="H159" s="15">
        <v>2</v>
      </c>
      <c r="I159" s="15">
        <v>10</v>
      </c>
      <c r="J159" s="16">
        <f t="shared" si="7"/>
        <v>2</v>
      </c>
      <c r="K159" s="16">
        <f t="shared" si="8"/>
        <v>20</v>
      </c>
      <c r="L159" s="18">
        <f>IFERROR(IF(B159="funkcna poziadavka",VLOOKUP(G159,[1]MODULY_CBA!$B$3:$E$23,4,0)*H159/SUMIFS($H$3:$H$332,$G$3:$G$332,G159,$B$3:$B$332,B159),),)</f>
        <v>1.7647058823529411</v>
      </c>
      <c r="M159" s="16">
        <f>IFERROR(IF(B159="Funkcna poziadavka",VLOOKUP(G159,[1]MODULY_CBA!$B$3:$E$23,3,0),),)</f>
        <v>0.99499999999999988</v>
      </c>
      <c r="N159" s="16">
        <f>IFERROR(IF(B159="funkcna poziadavka",VLOOKUP(G159,[1]MODULY_CBA!$B$3:$E$23,2,0),),)</f>
        <v>1.17</v>
      </c>
      <c r="O159" s="31">
        <f t="shared" si="9"/>
        <v>25.337382352941169</v>
      </c>
      <c r="P159" s="32">
        <f>IFERROR(O159*VLOOKUP(G159,[1]MODULY_CBA!$B$3:$F$23,5,0),)</f>
        <v>506.74764705882342</v>
      </c>
      <c r="Q159" s="20" t="str">
        <f>IFERROR(VLOOKUP(G159,[1]MODULY_CBA!$B$3:$I$23,6,0),"")</f>
        <v>Inkrement 2</v>
      </c>
      <c r="R159" s="38"/>
      <c r="S159" s="38"/>
      <c r="T159" s="38"/>
      <c r="U159" s="38"/>
      <c r="V159" s="38"/>
      <c r="W159" s="38"/>
      <c r="X159" s="38"/>
      <c r="Y159" s="38"/>
      <c r="Z159" s="38"/>
      <c r="AA159" s="38"/>
      <c r="AB159" s="38"/>
      <c r="AC159" s="38"/>
      <c r="AD159" s="38"/>
      <c r="AE159" s="38"/>
    </row>
    <row r="160" spans="1:31" ht="43.5">
      <c r="A160" s="11" t="s">
        <v>521</v>
      </c>
      <c r="B160" s="12" t="s">
        <v>34</v>
      </c>
      <c r="C160" s="13" t="s">
        <v>47</v>
      </c>
      <c r="D160" s="13" t="s">
        <v>522</v>
      </c>
      <c r="E160" s="13" t="s">
        <v>523</v>
      </c>
      <c r="F160" s="14" t="s">
        <v>38</v>
      </c>
      <c r="G160" s="14" t="s">
        <v>483</v>
      </c>
      <c r="H160" s="15">
        <v>2</v>
      </c>
      <c r="I160" s="15">
        <v>10</v>
      </c>
      <c r="J160" s="16">
        <f t="shared" si="7"/>
        <v>2</v>
      </c>
      <c r="K160" s="16">
        <f t="shared" si="8"/>
        <v>20</v>
      </c>
      <c r="L160" s="18">
        <f>IFERROR(IF(B160="funkcna poziadavka",VLOOKUP(G160,[1]MODULY_CBA!$B$3:$E$23,4,0)*H160/SUMIFS($H$3:$H$332,$G$3:$G$332,G160,$B$3:$B$332,B160),),)</f>
        <v>1.7647058823529411</v>
      </c>
      <c r="M160" s="16">
        <f>IFERROR(IF(B160="Funkcna poziadavka",VLOOKUP(G160,[1]MODULY_CBA!$B$3:$E$23,3,0),),)</f>
        <v>0.99499999999999988</v>
      </c>
      <c r="N160" s="16">
        <f>IFERROR(IF(B160="funkcna poziadavka",VLOOKUP(G160,[1]MODULY_CBA!$B$3:$E$23,2,0),),)</f>
        <v>1.17</v>
      </c>
      <c r="O160" s="31">
        <f t="shared" si="9"/>
        <v>25.337382352941169</v>
      </c>
      <c r="P160" s="32">
        <f>IFERROR(O160*VLOOKUP(G160,[1]MODULY_CBA!$B$3:$F$23,5,0),)</f>
        <v>506.74764705882342</v>
      </c>
      <c r="Q160" s="20" t="str">
        <f>IFERROR(VLOOKUP(G160,[1]MODULY_CBA!$B$3:$I$23,6,0),"")</f>
        <v>Inkrement 2</v>
      </c>
      <c r="R160" s="38"/>
      <c r="S160" s="38"/>
      <c r="T160" s="38"/>
      <c r="U160" s="38"/>
      <c r="V160" s="38"/>
      <c r="W160" s="38"/>
      <c r="X160" s="38"/>
      <c r="Y160" s="38"/>
      <c r="Z160" s="38"/>
      <c r="AA160" s="38"/>
      <c r="AB160" s="38"/>
      <c r="AC160" s="38"/>
      <c r="AD160" s="38"/>
      <c r="AE160" s="38"/>
    </row>
    <row r="161" spans="1:32" ht="29.25">
      <c r="A161" s="11" t="s">
        <v>524</v>
      </c>
      <c r="B161" s="12" t="s">
        <v>34</v>
      </c>
      <c r="C161" s="13" t="s">
        <v>35</v>
      </c>
      <c r="D161" s="13" t="s">
        <v>525</v>
      </c>
      <c r="E161" s="13" t="s">
        <v>526</v>
      </c>
      <c r="F161" s="14" t="s">
        <v>38</v>
      </c>
      <c r="G161" s="14" t="s">
        <v>527</v>
      </c>
      <c r="H161" s="15">
        <v>2</v>
      </c>
      <c r="I161" s="15">
        <v>10</v>
      </c>
      <c r="J161" s="16">
        <f t="shared" si="7"/>
        <v>2</v>
      </c>
      <c r="K161" s="16">
        <f t="shared" si="8"/>
        <v>20</v>
      </c>
      <c r="L161" s="18">
        <f>IFERROR(IF(B161="funkcna poziadavka",VLOOKUP(G161,[1]MODULY_CBA!$B$3:$E$23,4,0)*H161/SUMIFS($H$3:$H$332,$G$3:$G$332,G161,$B$3:$B$332,B161),),)</f>
        <v>0.52631578947368418</v>
      </c>
      <c r="M161" s="16">
        <f>IFERROR(IF(B161="Funkcna poziadavka",VLOOKUP(G161,[1]MODULY_CBA!$B$3:$E$23,3,0),),)</f>
        <v>0.99499999999999988</v>
      </c>
      <c r="N161" s="16">
        <f>IFERROR(IF(B161="funkcna poziadavka",VLOOKUP(G161,[1]MODULY_CBA!$B$3:$E$23,2,0),),)</f>
        <v>1.17</v>
      </c>
      <c r="O161" s="31">
        <f t="shared" si="9"/>
        <v>23.895710526315785</v>
      </c>
      <c r="P161" s="32">
        <f>IFERROR(O161*VLOOKUP(G161,[1]MODULY_CBA!$B$3:$F$23,5,0),)</f>
        <v>477.91421052631569</v>
      </c>
      <c r="Q161" s="20" t="str">
        <f>IFERROR(VLOOKUP(G161,[1]MODULY_CBA!$B$3:$I$23,6,0),"")</f>
        <v>Inkrement 1</v>
      </c>
      <c r="R161" s="38"/>
      <c r="S161" s="38"/>
      <c r="T161" s="38"/>
      <c r="U161" s="38"/>
      <c r="V161" s="38"/>
      <c r="W161" s="38"/>
      <c r="X161" s="38"/>
      <c r="Y161" s="38"/>
      <c r="Z161" s="38"/>
      <c r="AA161" s="38"/>
      <c r="AB161" s="38"/>
      <c r="AC161" s="38"/>
      <c r="AD161" s="38"/>
      <c r="AE161" s="38"/>
    </row>
    <row r="162" spans="1:32" ht="43.5">
      <c r="A162" s="11" t="s">
        <v>528</v>
      </c>
      <c r="B162" s="12" t="s">
        <v>34</v>
      </c>
      <c r="C162" s="13" t="s">
        <v>35</v>
      </c>
      <c r="D162" s="13" t="s">
        <v>41</v>
      </c>
      <c r="E162" s="13" t="s">
        <v>42</v>
      </c>
      <c r="F162" s="14" t="s">
        <v>38</v>
      </c>
      <c r="G162" s="14" t="s">
        <v>527</v>
      </c>
      <c r="H162" s="15">
        <v>2</v>
      </c>
      <c r="I162" s="15">
        <v>10</v>
      </c>
      <c r="J162" s="16">
        <f t="shared" si="7"/>
        <v>2</v>
      </c>
      <c r="K162" s="16">
        <f t="shared" si="8"/>
        <v>20</v>
      </c>
      <c r="L162" s="18">
        <f>IFERROR(IF(B162="funkcna poziadavka",VLOOKUP(G162,[1]MODULY_CBA!$B$3:$E$23,4,0)*H162/SUMIFS($H$3:$H$332,$G$3:$G$332,G162,$B$3:$B$332,B162),),)</f>
        <v>0.52631578947368418</v>
      </c>
      <c r="M162" s="16">
        <f>IFERROR(IF(B162="Funkcna poziadavka",VLOOKUP(G162,[1]MODULY_CBA!$B$3:$E$23,3,0),),)</f>
        <v>0.99499999999999988</v>
      </c>
      <c r="N162" s="16">
        <f>IFERROR(IF(B162="funkcna poziadavka",VLOOKUP(G162,[1]MODULY_CBA!$B$3:$E$23,2,0),),)</f>
        <v>1.17</v>
      </c>
      <c r="O162" s="31">
        <f t="shared" si="9"/>
        <v>23.895710526315785</v>
      </c>
      <c r="P162" s="32">
        <f>IFERROR(O162*VLOOKUP(G162,[1]MODULY_CBA!$B$3:$F$23,5,0),)</f>
        <v>477.91421052631569</v>
      </c>
      <c r="Q162" s="20" t="str">
        <f>IFERROR(VLOOKUP(G162,[1]MODULY_CBA!$B$3:$I$23,6,0),"")</f>
        <v>Inkrement 1</v>
      </c>
      <c r="R162" s="38"/>
      <c r="S162" s="38"/>
      <c r="T162" s="38"/>
      <c r="U162" s="38"/>
      <c r="V162" s="38"/>
      <c r="W162" s="38"/>
      <c r="X162" s="38"/>
      <c r="Y162" s="38"/>
      <c r="Z162" s="38"/>
      <c r="AA162" s="38"/>
      <c r="AB162" s="38"/>
      <c r="AC162" s="38"/>
      <c r="AD162" s="38"/>
      <c r="AE162" s="38"/>
    </row>
    <row r="163" spans="1:32" ht="29.25">
      <c r="A163" s="11" t="s">
        <v>529</v>
      </c>
      <c r="B163" s="12" t="s">
        <v>34</v>
      </c>
      <c r="C163" s="13" t="s">
        <v>35</v>
      </c>
      <c r="D163" s="39" t="s">
        <v>530</v>
      </c>
      <c r="E163" s="39" t="s">
        <v>531</v>
      </c>
      <c r="F163" s="14" t="s">
        <v>38</v>
      </c>
      <c r="G163" s="14" t="s">
        <v>527</v>
      </c>
      <c r="H163" s="15">
        <v>2</v>
      </c>
      <c r="I163" s="15">
        <v>10</v>
      </c>
      <c r="J163" s="16">
        <f t="shared" si="7"/>
        <v>2</v>
      </c>
      <c r="K163" s="16">
        <f t="shared" si="8"/>
        <v>20</v>
      </c>
      <c r="L163" s="18">
        <f>IFERROR(IF(B163="funkcna poziadavka",VLOOKUP(G163,[1]MODULY_CBA!$B$3:$E$23,4,0)*H163/SUMIFS($H$3:$H$332,$G$3:$G$332,G163,$B$3:$B$332,B163),),)</f>
        <v>0.52631578947368418</v>
      </c>
      <c r="M163" s="16">
        <f>IFERROR(IF(B163="Funkcna poziadavka",VLOOKUP(G163,[1]MODULY_CBA!$B$3:$E$23,3,0),),)</f>
        <v>0.99499999999999988</v>
      </c>
      <c r="N163" s="16">
        <f>IFERROR(IF(B163="funkcna poziadavka",VLOOKUP(G163,[1]MODULY_CBA!$B$3:$E$23,2,0),),)</f>
        <v>1.17</v>
      </c>
      <c r="O163" s="31">
        <f t="shared" si="9"/>
        <v>23.895710526315785</v>
      </c>
      <c r="P163" s="32">
        <f>IFERROR(O163*VLOOKUP(G163,[1]MODULY_CBA!$B$3:$F$23,5,0),)</f>
        <v>477.91421052631569</v>
      </c>
      <c r="Q163" s="20" t="str">
        <f>IFERROR(VLOOKUP(G163,[1]MODULY_CBA!$B$3:$I$23,6,0),"")</f>
        <v>Inkrement 1</v>
      </c>
      <c r="R163" s="38" t="s">
        <v>92</v>
      </c>
      <c r="S163" s="38" t="s">
        <v>92</v>
      </c>
      <c r="T163" s="38" t="s">
        <v>92</v>
      </c>
      <c r="U163" s="38" t="s">
        <v>92</v>
      </c>
      <c r="V163" s="38" t="s">
        <v>92</v>
      </c>
      <c r="W163" s="38" t="s">
        <v>92</v>
      </c>
      <c r="X163" s="38" t="s">
        <v>92</v>
      </c>
      <c r="Y163" s="38" t="s">
        <v>92</v>
      </c>
      <c r="Z163" s="38" t="s">
        <v>92</v>
      </c>
      <c r="AA163" s="38" t="s">
        <v>92</v>
      </c>
      <c r="AB163" s="38" t="s">
        <v>92</v>
      </c>
      <c r="AC163" s="38" t="s">
        <v>92</v>
      </c>
      <c r="AD163" s="38" t="s">
        <v>92</v>
      </c>
      <c r="AE163" s="38" t="s">
        <v>92</v>
      </c>
    </row>
    <row r="164" spans="1:32" ht="29.25">
      <c r="A164" s="11" t="s">
        <v>532</v>
      </c>
      <c r="B164" s="12" t="s">
        <v>34</v>
      </c>
      <c r="C164" s="13" t="s">
        <v>35</v>
      </c>
      <c r="D164" s="13" t="s">
        <v>533</v>
      </c>
      <c r="E164" s="13" t="s">
        <v>534</v>
      </c>
      <c r="F164" s="14" t="s">
        <v>38</v>
      </c>
      <c r="G164" s="14" t="s">
        <v>527</v>
      </c>
      <c r="H164" s="15">
        <v>2</v>
      </c>
      <c r="I164" s="15">
        <v>10</v>
      </c>
      <c r="J164" s="16">
        <f t="shared" si="7"/>
        <v>2</v>
      </c>
      <c r="K164" s="16">
        <f t="shared" si="8"/>
        <v>20</v>
      </c>
      <c r="L164" s="18">
        <f>IFERROR(IF(B164="funkcna poziadavka",VLOOKUP(G164,[1]MODULY_CBA!$B$3:$E$23,4,0)*H164/SUMIFS($H$3:$H$332,$G$3:$G$332,G164,$B$3:$B$332,B164),),)</f>
        <v>0.52631578947368418</v>
      </c>
      <c r="M164" s="16">
        <f>IFERROR(IF(B164="Funkcna poziadavka",VLOOKUP(G164,[1]MODULY_CBA!$B$3:$E$23,3,0),),)</f>
        <v>0.99499999999999988</v>
      </c>
      <c r="N164" s="16">
        <f>IFERROR(IF(B164="funkcna poziadavka",VLOOKUP(G164,[1]MODULY_CBA!$B$3:$E$23,2,0),),)</f>
        <v>1.17</v>
      </c>
      <c r="O164" s="31">
        <f t="shared" si="9"/>
        <v>23.895710526315785</v>
      </c>
      <c r="P164" s="32">
        <f>IFERROR(O164*VLOOKUP(G164,[1]MODULY_CBA!$B$3:$F$23,5,0),)</f>
        <v>477.91421052631569</v>
      </c>
      <c r="Q164" s="20" t="str">
        <f>IFERROR(VLOOKUP(G164,[1]MODULY_CBA!$B$3:$I$23,6,0),"")</f>
        <v>Inkrement 1</v>
      </c>
      <c r="R164" s="38" t="s">
        <v>92</v>
      </c>
      <c r="S164" s="38" t="s">
        <v>92</v>
      </c>
      <c r="T164" s="38" t="s">
        <v>92</v>
      </c>
      <c r="U164" s="38" t="s">
        <v>92</v>
      </c>
      <c r="V164" s="38" t="s">
        <v>92</v>
      </c>
      <c r="W164" s="38" t="s">
        <v>92</v>
      </c>
      <c r="X164" s="38" t="s">
        <v>92</v>
      </c>
      <c r="Y164" s="38" t="s">
        <v>92</v>
      </c>
      <c r="Z164" s="38" t="s">
        <v>92</v>
      </c>
      <c r="AA164" s="38" t="s">
        <v>92</v>
      </c>
      <c r="AB164" s="38" t="s">
        <v>92</v>
      </c>
      <c r="AC164" s="38" t="s">
        <v>92</v>
      </c>
      <c r="AD164" s="38" t="s">
        <v>92</v>
      </c>
      <c r="AE164" s="38" t="s">
        <v>92</v>
      </c>
      <c r="AF164" s="49"/>
    </row>
    <row r="165" spans="1:32" ht="43.5">
      <c r="A165" s="11" t="s">
        <v>535</v>
      </c>
      <c r="B165" s="12" t="s">
        <v>34</v>
      </c>
      <c r="C165" s="13" t="s">
        <v>35</v>
      </c>
      <c r="D165" s="13" t="s">
        <v>536</v>
      </c>
      <c r="E165" s="39" t="s">
        <v>537</v>
      </c>
      <c r="F165" s="14" t="s">
        <v>38</v>
      </c>
      <c r="G165" s="14" t="s">
        <v>527</v>
      </c>
      <c r="H165" s="15">
        <v>2</v>
      </c>
      <c r="I165" s="15">
        <v>10</v>
      </c>
      <c r="J165" s="16">
        <f t="shared" si="7"/>
        <v>2</v>
      </c>
      <c r="K165" s="16">
        <f t="shared" si="8"/>
        <v>20</v>
      </c>
      <c r="L165" s="18">
        <f>IFERROR(IF(B165="funkcna poziadavka",VLOOKUP(G165,[1]MODULY_CBA!$B$3:$E$23,4,0)*H165/SUMIFS($H$3:$H$332,$G$3:$G$332,G165,$B$3:$B$332,B165),),)</f>
        <v>0.52631578947368418</v>
      </c>
      <c r="M165" s="16">
        <f>IFERROR(IF(B165="Funkcna poziadavka",VLOOKUP(G165,[1]MODULY_CBA!$B$3:$E$23,3,0),),)</f>
        <v>0.99499999999999988</v>
      </c>
      <c r="N165" s="16">
        <f>IFERROR(IF(B165="funkcna poziadavka",VLOOKUP(G165,[1]MODULY_CBA!$B$3:$E$23,2,0),),)</f>
        <v>1.17</v>
      </c>
      <c r="O165" s="31">
        <f t="shared" si="9"/>
        <v>23.895710526315785</v>
      </c>
      <c r="P165" s="32">
        <f>IFERROR(O165*VLOOKUP(G165,[1]MODULY_CBA!$B$3:$F$23,5,0),)</f>
        <v>477.91421052631569</v>
      </c>
      <c r="Q165" s="20" t="str">
        <f>IFERROR(VLOOKUP(G165,[1]MODULY_CBA!$B$3:$I$23,6,0),"")</f>
        <v>Inkrement 1</v>
      </c>
      <c r="R165" s="38"/>
      <c r="S165" s="38"/>
      <c r="T165" s="38"/>
      <c r="U165" s="38"/>
      <c r="V165" s="38"/>
      <c r="W165" s="38"/>
      <c r="X165" s="38"/>
      <c r="Y165" s="38"/>
      <c r="Z165" s="38"/>
      <c r="AA165" s="38"/>
      <c r="AB165" s="38"/>
      <c r="AC165" s="38"/>
      <c r="AD165" s="38"/>
      <c r="AE165" s="38"/>
      <c r="AF165" s="49"/>
    </row>
    <row r="166" spans="1:32" ht="29.25">
      <c r="A166" s="11" t="s">
        <v>538</v>
      </c>
      <c r="B166" s="12" t="s">
        <v>34</v>
      </c>
      <c r="C166" s="13" t="s">
        <v>35</v>
      </c>
      <c r="D166" s="13" t="s">
        <v>539</v>
      </c>
      <c r="E166" s="13" t="s">
        <v>540</v>
      </c>
      <c r="F166" s="14" t="s">
        <v>38</v>
      </c>
      <c r="G166" s="14" t="s">
        <v>527</v>
      </c>
      <c r="H166" s="15">
        <v>2</v>
      </c>
      <c r="I166" s="15">
        <v>10</v>
      </c>
      <c r="J166" s="16">
        <f t="shared" si="7"/>
        <v>2</v>
      </c>
      <c r="K166" s="16">
        <f t="shared" si="8"/>
        <v>20</v>
      </c>
      <c r="L166" s="18">
        <f>IFERROR(IF(B166="funkcna poziadavka",VLOOKUP(G166,[1]MODULY_CBA!$B$3:$E$23,4,0)*H166/SUMIFS($H$3:$H$332,$G$3:$G$332,G166,$B$3:$B$332,B166),),)</f>
        <v>0.52631578947368418</v>
      </c>
      <c r="M166" s="16">
        <f>IFERROR(IF(B166="Funkcna poziadavka",VLOOKUP(G166,[1]MODULY_CBA!$B$3:$E$23,3,0),),)</f>
        <v>0.99499999999999988</v>
      </c>
      <c r="N166" s="16">
        <f>IFERROR(IF(B166="funkcna poziadavka",VLOOKUP(G166,[1]MODULY_CBA!$B$3:$E$23,2,0),),)</f>
        <v>1.17</v>
      </c>
      <c r="O166" s="31">
        <f t="shared" si="9"/>
        <v>23.895710526315785</v>
      </c>
      <c r="P166" s="32">
        <f>IFERROR(O166*VLOOKUP(G166,[1]MODULY_CBA!$B$3:$F$23,5,0),)</f>
        <v>477.91421052631569</v>
      </c>
      <c r="Q166" s="20" t="str">
        <f>IFERROR(VLOOKUP(G166,[1]MODULY_CBA!$B$3:$I$23,6,0),"")</f>
        <v>Inkrement 1</v>
      </c>
      <c r="R166" s="38" t="s">
        <v>92</v>
      </c>
      <c r="S166" s="38" t="s">
        <v>92</v>
      </c>
      <c r="T166" s="38" t="s">
        <v>92</v>
      </c>
      <c r="U166" s="38" t="s">
        <v>92</v>
      </c>
      <c r="V166" s="38" t="s">
        <v>92</v>
      </c>
      <c r="W166" s="38" t="s">
        <v>92</v>
      </c>
      <c r="X166" s="38" t="s">
        <v>92</v>
      </c>
      <c r="Y166" s="38" t="s">
        <v>92</v>
      </c>
      <c r="Z166" s="38" t="s">
        <v>92</v>
      </c>
      <c r="AA166" s="38" t="s">
        <v>92</v>
      </c>
      <c r="AB166" s="38" t="s">
        <v>92</v>
      </c>
      <c r="AC166" s="38" t="s">
        <v>92</v>
      </c>
      <c r="AD166" s="38" t="s">
        <v>92</v>
      </c>
      <c r="AE166" s="38" t="s">
        <v>92</v>
      </c>
      <c r="AF166" s="49"/>
    </row>
    <row r="167" spans="1:32" ht="29.25">
      <c r="A167" s="11" t="s">
        <v>541</v>
      </c>
      <c r="B167" s="12" t="s">
        <v>34</v>
      </c>
      <c r="C167" s="13" t="s">
        <v>542</v>
      </c>
      <c r="D167" s="13" t="s">
        <v>543</v>
      </c>
      <c r="E167" s="13" t="s">
        <v>544</v>
      </c>
      <c r="F167" s="14" t="s">
        <v>38</v>
      </c>
      <c r="G167" s="14" t="s">
        <v>527</v>
      </c>
      <c r="H167" s="15">
        <v>2</v>
      </c>
      <c r="I167" s="15">
        <v>10</v>
      </c>
      <c r="J167" s="16">
        <f t="shared" si="7"/>
        <v>2</v>
      </c>
      <c r="K167" s="16">
        <f t="shared" si="8"/>
        <v>20</v>
      </c>
      <c r="L167" s="18">
        <f>IFERROR(IF(B167="funkcna poziadavka",VLOOKUP(G167,[1]MODULY_CBA!$B$3:$E$23,4,0)*H167/SUMIFS($H$3:$H$332,$G$3:$G$332,G167,$B$3:$B$332,B167),),)</f>
        <v>0.52631578947368418</v>
      </c>
      <c r="M167" s="16">
        <f>IFERROR(IF(B167="Funkcna poziadavka",VLOOKUP(G167,[1]MODULY_CBA!$B$3:$E$23,3,0),),)</f>
        <v>0.99499999999999988</v>
      </c>
      <c r="N167" s="16">
        <f>IFERROR(IF(B167="funkcna poziadavka",VLOOKUP(G167,[1]MODULY_CBA!$B$3:$E$23,2,0),),)</f>
        <v>1.17</v>
      </c>
      <c r="O167" s="31">
        <f t="shared" si="9"/>
        <v>23.895710526315785</v>
      </c>
      <c r="P167" s="32">
        <f>IFERROR(O167*VLOOKUP(G167,[1]MODULY_CBA!$B$3:$F$23,5,0),)</f>
        <v>477.91421052631569</v>
      </c>
      <c r="Q167" s="20" t="str">
        <f>IFERROR(VLOOKUP(G167,[1]MODULY_CBA!$B$3:$I$23,6,0),"")</f>
        <v>Inkrement 1</v>
      </c>
      <c r="R167" s="38" t="s">
        <v>92</v>
      </c>
      <c r="S167" s="38" t="s">
        <v>92</v>
      </c>
      <c r="T167" s="38" t="s">
        <v>92</v>
      </c>
      <c r="U167" s="38" t="s">
        <v>92</v>
      </c>
      <c r="V167" s="38" t="s">
        <v>92</v>
      </c>
      <c r="W167" s="38" t="s">
        <v>92</v>
      </c>
      <c r="X167" s="38" t="s">
        <v>92</v>
      </c>
      <c r="Y167" s="38" t="s">
        <v>92</v>
      </c>
      <c r="Z167" s="38" t="s">
        <v>92</v>
      </c>
      <c r="AA167" s="38" t="s">
        <v>92</v>
      </c>
      <c r="AB167" s="38" t="s">
        <v>92</v>
      </c>
      <c r="AC167" s="38" t="s">
        <v>92</v>
      </c>
      <c r="AD167" s="38" t="s">
        <v>92</v>
      </c>
      <c r="AE167" s="38" t="s">
        <v>92</v>
      </c>
      <c r="AF167" s="49"/>
    </row>
    <row r="168" spans="1:32" ht="29.25">
      <c r="A168" s="11" t="s">
        <v>545</v>
      </c>
      <c r="B168" s="12" t="s">
        <v>34</v>
      </c>
      <c r="C168" s="42" t="s">
        <v>95</v>
      </c>
      <c r="D168" s="42" t="s">
        <v>546</v>
      </c>
      <c r="E168" s="42" t="s">
        <v>547</v>
      </c>
      <c r="F168" s="14" t="s">
        <v>38</v>
      </c>
      <c r="G168" s="14" t="s">
        <v>527</v>
      </c>
      <c r="H168" s="15">
        <v>2</v>
      </c>
      <c r="I168" s="15">
        <v>10</v>
      </c>
      <c r="J168" s="16">
        <f t="shared" si="7"/>
        <v>2</v>
      </c>
      <c r="K168" s="16">
        <f t="shared" si="8"/>
        <v>20</v>
      </c>
      <c r="L168" s="18">
        <f>IFERROR(IF(B168="funkcna poziadavka",VLOOKUP(G168,[1]MODULY_CBA!$B$3:$E$23,4,0)*H168/SUMIFS($H$3:$H$332,$G$3:$G$332,G168,$B$3:$B$332,B168),),)</f>
        <v>0.52631578947368418</v>
      </c>
      <c r="M168" s="16">
        <f>IFERROR(IF(B168="Funkcna poziadavka",VLOOKUP(G168,[1]MODULY_CBA!$B$3:$E$23,3,0),),)</f>
        <v>0.99499999999999988</v>
      </c>
      <c r="N168" s="16">
        <f>IFERROR(IF(B168="funkcna poziadavka",VLOOKUP(G168,[1]MODULY_CBA!$B$3:$E$23,2,0),),)</f>
        <v>1.17</v>
      </c>
      <c r="O168" s="31">
        <f t="shared" si="9"/>
        <v>23.895710526315785</v>
      </c>
      <c r="P168" s="32">
        <f>IFERROR(O168*VLOOKUP(G168,[1]MODULY_CBA!$B$3:$F$23,5,0),)</f>
        <v>477.91421052631569</v>
      </c>
      <c r="Q168" s="20" t="str">
        <f>IFERROR(VLOOKUP(G168,[1]MODULY_CBA!$B$3:$I$23,6,0),"")</f>
        <v>Inkrement 1</v>
      </c>
      <c r="R168" s="38"/>
      <c r="S168" s="38"/>
      <c r="T168" s="38"/>
      <c r="U168" s="38"/>
      <c r="V168" s="38"/>
      <c r="W168" s="38"/>
      <c r="X168" s="38"/>
      <c r="Y168" s="38"/>
      <c r="Z168" s="38"/>
      <c r="AA168" s="38"/>
      <c r="AB168" s="38"/>
      <c r="AC168" s="38"/>
      <c r="AD168" s="38"/>
      <c r="AE168" s="38"/>
      <c r="AF168" s="49"/>
    </row>
    <row r="169" spans="1:32" ht="29.25">
      <c r="A169" s="11" t="s">
        <v>548</v>
      </c>
      <c r="B169" s="12" t="s">
        <v>34</v>
      </c>
      <c r="C169" s="42" t="s">
        <v>95</v>
      </c>
      <c r="D169" s="42" t="s">
        <v>549</v>
      </c>
      <c r="E169" s="42" t="s">
        <v>550</v>
      </c>
      <c r="F169" s="14" t="s">
        <v>38</v>
      </c>
      <c r="G169" s="14" t="s">
        <v>527</v>
      </c>
      <c r="H169" s="15">
        <v>2</v>
      </c>
      <c r="I169" s="15">
        <v>10</v>
      </c>
      <c r="J169" s="16">
        <f t="shared" si="7"/>
        <v>2</v>
      </c>
      <c r="K169" s="16">
        <f t="shared" si="8"/>
        <v>20</v>
      </c>
      <c r="L169" s="18">
        <f>IFERROR(IF(B169="funkcna poziadavka",VLOOKUP(G169,[1]MODULY_CBA!$B$3:$E$23,4,0)*H169/SUMIFS($H$3:$H$332,$G$3:$G$332,G169,$B$3:$B$332,B169),),)</f>
        <v>0.52631578947368418</v>
      </c>
      <c r="M169" s="16">
        <f>IFERROR(IF(B169="Funkcna poziadavka",VLOOKUP(G169,[1]MODULY_CBA!$B$3:$E$23,3,0),),)</f>
        <v>0.99499999999999988</v>
      </c>
      <c r="N169" s="16">
        <f>IFERROR(IF(B169="funkcna poziadavka",VLOOKUP(G169,[1]MODULY_CBA!$B$3:$E$23,2,0),),)</f>
        <v>1.17</v>
      </c>
      <c r="O169" s="31">
        <f t="shared" si="9"/>
        <v>23.895710526315785</v>
      </c>
      <c r="P169" s="32">
        <f>IFERROR(O169*VLOOKUP(G169,[1]MODULY_CBA!$B$3:$F$23,5,0),)</f>
        <v>477.91421052631569</v>
      </c>
      <c r="Q169" s="20" t="str">
        <f>IFERROR(VLOOKUP(G169,[1]MODULY_CBA!$B$3:$I$23,6,0),"")</f>
        <v>Inkrement 1</v>
      </c>
      <c r="R169" s="38"/>
      <c r="S169" s="38"/>
      <c r="T169" s="38"/>
      <c r="U169" s="38"/>
      <c r="V169" s="38"/>
      <c r="W169" s="38"/>
      <c r="X169" s="38"/>
      <c r="Y169" s="38"/>
      <c r="Z169" s="38"/>
      <c r="AA169" s="38"/>
      <c r="AB169" s="38"/>
      <c r="AC169" s="38"/>
      <c r="AD169" s="38"/>
      <c r="AE169" s="38"/>
      <c r="AF169" s="49"/>
    </row>
    <row r="170" spans="1:32" ht="29.25">
      <c r="A170" s="11" t="s">
        <v>551</v>
      </c>
      <c r="B170" s="12" t="s">
        <v>34</v>
      </c>
      <c r="C170" s="42" t="s">
        <v>95</v>
      </c>
      <c r="D170" s="42" t="s">
        <v>552</v>
      </c>
      <c r="E170" s="42" t="s">
        <v>553</v>
      </c>
      <c r="F170" s="14" t="s">
        <v>38</v>
      </c>
      <c r="G170" s="14" t="s">
        <v>527</v>
      </c>
      <c r="H170" s="15">
        <v>2</v>
      </c>
      <c r="I170" s="15">
        <v>10</v>
      </c>
      <c r="J170" s="16">
        <f t="shared" si="7"/>
        <v>2</v>
      </c>
      <c r="K170" s="16">
        <f t="shared" si="8"/>
        <v>20</v>
      </c>
      <c r="L170" s="18">
        <f>IFERROR(IF(B170="funkcna poziadavka",VLOOKUP(G170,[1]MODULY_CBA!$B$3:$E$23,4,0)*H170/SUMIFS($H$3:$H$332,$G$3:$G$332,G170,$B$3:$B$332,B170),),)</f>
        <v>0.52631578947368418</v>
      </c>
      <c r="M170" s="16">
        <f>IFERROR(IF(B170="Funkcna poziadavka",VLOOKUP(G170,[1]MODULY_CBA!$B$3:$E$23,3,0),),)</f>
        <v>0.99499999999999988</v>
      </c>
      <c r="N170" s="16">
        <f>IFERROR(IF(B170="funkcna poziadavka",VLOOKUP(G170,[1]MODULY_CBA!$B$3:$E$23,2,0),),)</f>
        <v>1.17</v>
      </c>
      <c r="O170" s="31">
        <f t="shared" si="9"/>
        <v>23.895710526315785</v>
      </c>
      <c r="P170" s="32">
        <f>IFERROR(O170*VLOOKUP(G170,[1]MODULY_CBA!$B$3:$F$23,5,0),)</f>
        <v>477.91421052631569</v>
      </c>
      <c r="Q170" s="20" t="str">
        <f>IFERROR(VLOOKUP(G170,[1]MODULY_CBA!$B$3:$I$23,6,0),"")</f>
        <v>Inkrement 1</v>
      </c>
      <c r="R170" s="38"/>
      <c r="S170" s="38"/>
      <c r="T170" s="38"/>
      <c r="U170" s="38"/>
      <c r="V170" s="38"/>
      <c r="W170" s="38"/>
      <c r="X170" s="38"/>
      <c r="Y170" s="38"/>
      <c r="Z170" s="38"/>
      <c r="AA170" s="38"/>
      <c r="AB170" s="38"/>
      <c r="AC170" s="38"/>
      <c r="AD170" s="38"/>
      <c r="AE170" s="38"/>
      <c r="AF170" s="49"/>
    </row>
    <row r="171" spans="1:32" ht="43.5">
      <c r="A171" s="11" t="s">
        <v>554</v>
      </c>
      <c r="B171" s="12" t="s">
        <v>34</v>
      </c>
      <c r="C171" s="42" t="s">
        <v>95</v>
      </c>
      <c r="D171" s="42" t="s">
        <v>555</v>
      </c>
      <c r="E171" s="42" t="s">
        <v>556</v>
      </c>
      <c r="F171" s="14" t="s">
        <v>38</v>
      </c>
      <c r="G171" s="14" t="s">
        <v>527</v>
      </c>
      <c r="H171" s="15">
        <v>2</v>
      </c>
      <c r="I171" s="15">
        <v>10</v>
      </c>
      <c r="J171" s="16">
        <f t="shared" si="7"/>
        <v>2</v>
      </c>
      <c r="K171" s="16">
        <f t="shared" si="8"/>
        <v>20</v>
      </c>
      <c r="L171" s="18">
        <f>IFERROR(IF(B171="funkcna poziadavka",VLOOKUP(G171,[1]MODULY_CBA!$B$3:$E$23,4,0)*H171/SUMIFS($H$3:$H$332,$G$3:$G$332,G171,$B$3:$B$332,B171),),)</f>
        <v>0.52631578947368418</v>
      </c>
      <c r="M171" s="16">
        <f>IFERROR(IF(B171="Funkcna poziadavka",VLOOKUP(G171,[1]MODULY_CBA!$B$3:$E$23,3,0),),)</f>
        <v>0.99499999999999988</v>
      </c>
      <c r="N171" s="16">
        <f>IFERROR(IF(B171="funkcna poziadavka",VLOOKUP(G171,[1]MODULY_CBA!$B$3:$E$23,2,0),),)</f>
        <v>1.17</v>
      </c>
      <c r="O171" s="31">
        <f t="shared" si="9"/>
        <v>23.895710526315785</v>
      </c>
      <c r="P171" s="32">
        <f>IFERROR(O171*VLOOKUP(G171,[1]MODULY_CBA!$B$3:$F$23,5,0),)</f>
        <v>477.91421052631569</v>
      </c>
      <c r="Q171" s="20" t="str">
        <f>IFERROR(VLOOKUP(G171,[1]MODULY_CBA!$B$3:$I$23,6,0),"")</f>
        <v>Inkrement 1</v>
      </c>
      <c r="R171" s="38"/>
      <c r="S171" s="38"/>
      <c r="T171" s="38"/>
      <c r="U171" s="38"/>
      <c r="V171" s="38"/>
      <c r="W171" s="38"/>
      <c r="X171" s="38"/>
      <c r="Y171" s="38"/>
      <c r="Z171" s="38"/>
      <c r="AA171" s="38"/>
      <c r="AB171" s="38"/>
      <c r="AC171" s="38"/>
      <c r="AD171" s="38"/>
      <c r="AE171" s="38"/>
      <c r="AF171" s="49"/>
    </row>
    <row r="172" spans="1:32" ht="29.25">
      <c r="A172" s="11" t="s">
        <v>557</v>
      </c>
      <c r="B172" s="12" t="s">
        <v>34</v>
      </c>
      <c r="C172" s="42" t="s">
        <v>265</v>
      </c>
      <c r="D172" s="42" t="s">
        <v>558</v>
      </c>
      <c r="E172" s="42" t="s">
        <v>559</v>
      </c>
      <c r="F172" s="14" t="s">
        <v>38</v>
      </c>
      <c r="G172" s="14" t="s">
        <v>527</v>
      </c>
      <c r="H172" s="15">
        <v>2</v>
      </c>
      <c r="I172" s="15">
        <v>10</v>
      </c>
      <c r="J172" s="16">
        <f t="shared" si="7"/>
        <v>2</v>
      </c>
      <c r="K172" s="16">
        <f t="shared" si="8"/>
        <v>20</v>
      </c>
      <c r="L172" s="18">
        <f>IFERROR(IF(B172="funkcna poziadavka",VLOOKUP(G172,[1]MODULY_CBA!$B$3:$E$23,4,0)*H172/SUMIFS($H$3:$H$332,$G$3:$G$332,G172,$B$3:$B$332,B172),),)</f>
        <v>0.52631578947368418</v>
      </c>
      <c r="M172" s="16">
        <f>IFERROR(IF(B172="Funkcna poziadavka",VLOOKUP(G172,[1]MODULY_CBA!$B$3:$E$23,3,0),),)</f>
        <v>0.99499999999999988</v>
      </c>
      <c r="N172" s="16">
        <f>IFERROR(IF(B172="funkcna poziadavka",VLOOKUP(G172,[1]MODULY_CBA!$B$3:$E$23,2,0),),)</f>
        <v>1.17</v>
      </c>
      <c r="O172" s="31">
        <f t="shared" si="9"/>
        <v>23.895710526315785</v>
      </c>
      <c r="P172" s="32">
        <f>IFERROR(O172*VLOOKUP(G172,[1]MODULY_CBA!$B$3:$F$23,5,0),)</f>
        <v>477.91421052631569</v>
      </c>
      <c r="Q172" s="20" t="str">
        <f>IFERROR(VLOOKUP(G172,[1]MODULY_CBA!$B$3:$I$23,6,0),"")</f>
        <v>Inkrement 1</v>
      </c>
      <c r="R172" s="38"/>
      <c r="S172" s="38"/>
      <c r="T172" s="38"/>
      <c r="U172" s="38"/>
      <c r="V172" s="38"/>
      <c r="W172" s="38"/>
      <c r="X172" s="38"/>
      <c r="Y172" s="38"/>
      <c r="Z172" s="38"/>
      <c r="AA172" s="38"/>
      <c r="AB172" s="38"/>
      <c r="AC172" s="38"/>
      <c r="AD172" s="38"/>
      <c r="AE172" s="38"/>
      <c r="AF172" s="49"/>
    </row>
    <row r="173" spans="1:32" ht="43.5">
      <c r="A173" s="11" t="s">
        <v>560</v>
      </c>
      <c r="B173" s="12" t="s">
        <v>34</v>
      </c>
      <c r="C173" s="42" t="s">
        <v>265</v>
      </c>
      <c r="D173" s="42" t="s">
        <v>561</v>
      </c>
      <c r="E173" s="42" t="s">
        <v>562</v>
      </c>
      <c r="F173" s="14" t="s">
        <v>38</v>
      </c>
      <c r="G173" s="14" t="s">
        <v>527</v>
      </c>
      <c r="H173" s="15">
        <v>2</v>
      </c>
      <c r="I173" s="15">
        <v>10</v>
      </c>
      <c r="J173" s="16">
        <f t="shared" si="7"/>
        <v>2</v>
      </c>
      <c r="K173" s="16">
        <f t="shared" si="8"/>
        <v>20</v>
      </c>
      <c r="L173" s="18">
        <f>IFERROR(IF(B173="funkcna poziadavka",VLOOKUP(G173,[1]MODULY_CBA!$B$3:$E$23,4,0)*H173/SUMIFS($H$3:$H$332,$G$3:$G$332,G173,$B$3:$B$332,B173),),)</f>
        <v>0.52631578947368418</v>
      </c>
      <c r="M173" s="16">
        <f>IFERROR(IF(B173="Funkcna poziadavka",VLOOKUP(G173,[1]MODULY_CBA!$B$3:$E$23,3,0),),)</f>
        <v>0.99499999999999988</v>
      </c>
      <c r="N173" s="16">
        <f>IFERROR(IF(B173="funkcna poziadavka",VLOOKUP(G173,[1]MODULY_CBA!$B$3:$E$23,2,0),),)</f>
        <v>1.17</v>
      </c>
      <c r="O173" s="31">
        <f t="shared" si="9"/>
        <v>23.895710526315785</v>
      </c>
      <c r="P173" s="32">
        <f>IFERROR(O173*VLOOKUP(G173,[1]MODULY_CBA!$B$3:$F$23,5,0),)</f>
        <v>477.91421052631569</v>
      </c>
      <c r="Q173" s="20" t="str">
        <f>IFERROR(VLOOKUP(G173,[1]MODULY_CBA!$B$3:$I$23,6,0),"")</f>
        <v>Inkrement 1</v>
      </c>
      <c r="R173" s="38"/>
      <c r="S173" s="38"/>
      <c r="T173" s="38"/>
      <c r="U173" s="38"/>
      <c r="V173" s="38"/>
      <c r="W173" s="38"/>
      <c r="X173" s="38"/>
      <c r="Y173" s="38"/>
      <c r="Z173" s="38"/>
      <c r="AA173" s="38"/>
      <c r="AB173" s="38"/>
      <c r="AC173" s="38"/>
      <c r="AD173" s="38"/>
      <c r="AE173" s="38"/>
      <c r="AF173" s="49"/>
    </row>
    <row r="174" spans="1:32" ht="43.5">
      <c r="A174" s="11" t="s">
        <v>563</v>
      </c>
      <c r="B174" s="12" t="s">
        <v>34</v>
      </c>
      <c r="C174" s="42" t="s">
        <v>564</v>
      </c>
      <c r="D174" s="42" t="s">
        <v>565</v>
      </c>
      <c r="E174" s="42" t="s">
        <v>566</v>
      </c>
      <c r="F174" s="14" t="s">
        <v>38</v>
      </c>
      <c r="G174" s="14" t="s">
        <v>527</v>
      </c>
      <c r="H174" s="15">
        <v>2</v>
      </c>
      <c r="I174" s="15">
        <v>10</v>
      </c>
      <c r="J174" s="16">
        <f t="shared" si="7"/>
        <v>2</v>
      </c>
      <c r="K174" s="16">
        <f t="shared" si="8"/>
        <v>20</v>
      </c>
      <c r="L174" s="18">
        <f>IFERROR(IF(B174="funkcna poziadavka",VLOOKUP(G174,[1]MODULY_CBA!$B$3:$E$23,4,0)*H174/SUMIFS($H$3:$H$332,$G$3:$G$332,G174,$B$3:$B$332,B174),),)</f>
        <v>0.52631578947368418</v>
      </c>
      <c r="M174" s="16">
        <f>IFERROR(IF(B174="Funkcna poziadavka",VLOOKUP(G174,[1]MODULY_CBA!$B$3:$E$23,3,0),),)</f>
        <v>0.99499999999999988</v>
      </c>
      <c r="N174" s="16">
        <f>IFERROR(IF(B174="funkcna poziadavka",VLOOKUP(G174,[1]MODULY_CBA!$B$3:$E$23,2,0),),)</f>
        <v>1.17</v>
      </c>
      <c r="O174" s="31">
        <f t="shared" si="9"/>
        <v>23.895710526315785</v>
      </c>
      <c r="P174" s="32">
        <f>IFERROR(O174*VLOOKUP(G174,[1]MODULY_CBA!$B$3:$F$23,5,0),)</f>
        <v>477.91421052631569</v>
      </c>
      <c r="Q174" s="20" t="str">
        <f>IFERROR(VLOOKUP(G174,[1]MODULY_CBA!$B$3:$I$23,6,0),"")</f>
        <v>Inkrement 1</v>
      </c>
      <c r="R174" s="38"/>
      <c r="S174" s="38"/>
      <c r="T174" s="38"/>
      <c r="U174" s="38"/>
      <c r="V174" s="38"/>
      <c r="W174" s="38"/>
      <c r="X174" s="38"/>
      <c r="Y174" s="38"/>
      <c r="Z174" s="38"/>
      <c r="AA174" s="38"/>
      <c r="AB174" s="38"/>
      <c r="AC174" s="38"/>
      <c r="AD174" s="38"/>
      <c r="AE174" s="38"/>
      <c r="AF174" s="49"/>
    </row>
    <row r="175" spans="1:32" ht="29.25">
      <c r="A175" s="11" t="s">
        <v>567</v>
      </c>
      <c r="B175" s="12" t="s">
        <v>34</v>
      </c>
      <c r="C175" s="42" t="s">
        <v>265</v>
      </c>
      <c r="D175" s="42" t="s">
        <v>568</v>
      </c>
      <c r="E175" s="42" t="s">
        <v>569</v>
      </c>
      <c r="F175" s="14" t="s">
        <v>38</v>
      </c>
      <c r="G175" s="14" t="s">
        <v>527</v>
      </c>
      <c r="H175" s="15">
        <v>2</v>
      </c>
      <c r="I175" s="15">
        <v>10</v>
      </c>
      <c r="J175" s="16">
        <f t="shared" si="7"/>
        <v>2</v>
      </c>
      <c r="K175" s="16">
        <f t="shared" si="8"/>
        <v>20</v>
      </c>
      <c r="L175" s="18">
        <f>IFERROR(IF(B175="funkcna poziadavka",VLOOKUP(G175,[1]MODULY_CBA!$B$3:$E$23,4,0)*H175/SUMIFS($H$3:$H$332,$G$3:$G$332,G175,$B$3:$B$332,B175),),)</f>
        <v>0.52631578947368418</v>
      </c>
      <c r="M175" s="16">
        <f>IFERROR(IF(B175="Funkcna poziadavka",VLOOKUP(G175,[1]MODULY_CBA!$B$3:$E$23,3,0),),)</f>
        <v>0.99499999999999988</v>
      </c>
      <c r="N175" s="16">
        <f>IFERROR(IF(B175="funkcna poziadavka",VLOOKUP(G175,[1]MODULY_CBA!$B$3:$E$23,2,0),),)</f>
        <v>1.17</v>
      </c>
      <c r="O175" s="31">
        <f t="shared" si="9"/>
        <v>23.895710526315785</v>
      </c>
      <c r="P175" s="32">
        <f>IFERROR(O175*VLOOKUP(G175,[1]MODULY_CBA!$B$3:$F$23,5,0),)</f>
        <v>477.91421052631569</v>
      </c>
      <c r="Q175" s="20" t="str">
        <f>IFERROR(VLOOKUP(G175,[1]MODULY_CBA!$B$3:$I$23,6,0),"")</f>
        <v>Inkrement 1</v>
      </c>
      <c r="R175" s="38"/>
      <c r="S175" s="38"/>
      <c r="T175" s="38"/>
      <c r="U175" s="38"/>
      <c r="V175" s="38"/>
      <c r="W175" s="38"/>
      <c r="X175" s="38"/>
      <c r="Y175" s="38"/>
      <c r="Z175" s="38"/>
      <c r="AA175" s="38"/>
      <c r="AB175" s="38"/>
      <c r="AC175" s="38"/>
      <c r="AD175" s="38"/>
      <c r="AE175" s="38"/>
      <c r="AF175" s="49"/>
    </row>
    <row r="176" spans="1:32" ht="29.25">
      <c r="A176" s="11" t="s">
        <v>570</v>
      </c>
      <c r="B176" s="12" t="s">
        <v>34</v>
      </c>
      <c r="C176" s="13" t="s">
        <v>571</v>
      </c>
      <c r="D176" s="13" t="s">
        <v>572</v>
      </c>
      <c r="E176" s="13" t="s">
        <v>573</v>
      </c>
      <c r="F176" s="14" t="s">
        <v>38</v>
      </c>
      <c r="G176" s="14" t="s">
        <v>527</v>
      </c>
      <c r="H176" s="15">
        <v>2</v>
      </c>
      <c r="I176" s="15">
        <v>10</v>
      </c>
      <c r="J176" s="16">
        <f t="shared" si="7"/>
        <v>2</v>
      </c>
      <c r="K176" s="16">
        <f t="shared" si="8"/>
        <v>20</v>
      </c>
      <c r="L176" s="18">
        <f>IFERROR(IF(B176="funkcna poziadavka",VLOOKUP(G176,[1]MODULY_CBA!$B$3:$E$23,4,0)*H176/SUMIFS($H$3:$H$332,$G$3:$G$332,G176,$B$3:$B$332,B176),),)</f>
        <v>0.52631578947368418</v>
      </c>
      <c r="M176" s="16">
        <f>IFERROR(IF(B176="Funkcna poziadavka",VLOOKUP(G176,[1]MODULY_CBA!$B$3:$E$23,3,0),),)</f>
        <v>0.99499999999999988</v>
      </c>
      <c r="N176" s="16">
        <f>IFERROR(IF(B176="funkcna poziadavka",VLOOKUP(G176,[1]MODULY_CBA!$B$3:$E$23,2,0),),)</f>
        <v>1.17</v>
      </c>
      <c r="O176" s="31">
        <f t="shared" si="9"/>
        <v>23.895710526315785</v>
      </c>
      <c r="P176" s="32">
        <f>IFERROR(O176*VLOOKUP(G176,[1]MODULY_CBA!$B$3:$F$23,5,0),)</f>
        <v>477.91421052631569</v>
      </c>
      <c r="Q176" s="20" t="str">
        <f>IFERROR(VLOOKUP(G176,[1]MODULY_CBA!$B$3:$I$23,6,0),"")</f>
        <v>Inkrement 1</v>
      </c>
      <c r="R176" s="38"/>
      <c r="S176" s="38"/>
      <c r="T176" s="38"/>
      <c r="U176" s="38"/>
      <c r="V176" s="38"/>
      <c r="W176" s="38"/>
      <c r="X176" s="38"/>
      <c r="Y176" s="38"/>
      <c r="Z176" s="38"/>
      <c r="AA176" s="38"/>
      <c r="AB176" s="38"/>
      <c r="AC176" s="38"/>
      <c r="AD176" s="38"/>
      <c r="AE176" s="38"/>
      <c r="AF176" s="49"/>
    </row>
    <row r="177" spans="1:32" ht="29.25">
      <c r="A177" s="11" t="s">
        <v>574</v>
      </c>
      <c r="B177" s="12" t="s">
        <v>34</v>
      </c>
      <c r="C177" s="13" t="s">
        <v>571</v>
      </c>
      <c r="D177" s="13" t="s">
        <v>575</v>
      </c>
      <c r="E177" s="13" t="s">
        <v>576</v>
      </c>
      <c r="F177" s="14" t="s">
        <v>38</v>
      </c>
      <c r="G177" s="14" t="s">
        <v>527</v>
      </c>
      <c r="H177" s="15">
        <v>2</v>
      </c>
      <c r="I177" s="15">
        <v>10</v>
      </c>
      <c r="J177" s="16">
        <f t="shared" si="7"/>
        <v>2</v>
      </c>
      <c r="K177" s="16">
        <f t="shared" si="8"/>
        <v>20</v>
      </c>
      <c r="L177" s="18">
        <f>IFERROR(IF(B177="funkcna poziadavka",VLOOKUP(G177,[1]MODULY_CBA!$B$3:$E$23,4,0)*H177/SUMIFS($H$3:$H$332,$G$3:$G$332,G177,$B$3:$B$332,B177),),)</f>
        <v>0.52631578947368418</v>
      </c>
      <c r="M177" s="16">
        <f>IFERROR(IF(B177="Funkcna poziadavka",VLOOKUP(G177,[1]MODULY_CBA!$B$3:$E$23,3,0),),)</f>
        <v>0.99499999999999988</v>
      </c>
      <c r="N177" s="16">
        <f>IFERROR(IF(B177="funkcna poziadavka",VLOOKUP(G177,[1]MODULY_CBA!$B$3:$E$23,2,0),),)</f>
        <v>1.17</v>
      </c>
      <c r="O177" s="31">
        <f t="shared" si="9"/>
        <v>23.895710526315785</v>
      </c>
      <c r="P177" s="32">
        <f>IFERROR(O177*VLOOKUP(G177,[1]MODULY_CBA!$B$3:$F$23,5,0),)</f>
        <v>477.91421052631569</v>
      </c>
      <c r="Q177" s="20" t="str">
        <f>IFERROR(VLOOKUP(G177,[1]MODULY_CBA!$B$3:$I$23,6,0),"")</f>
        <v>Inkrement 1</v>
      </c>
      <c r="R177" s="38"/>
      <c r="S177" s="38"/>
      <c r="T177" s="38"/>
      <c r="U177" s="38"/>
      <c r="V177" s="38"/>
      <c r="W177" s="38"/>
      <c r="X177" s="38"/>
      <c r="Y177" s="38"/>
      <c r="Z177" s="38"/>
      <c r="AA177" s="38"/>
      <c r="AB177" s="38"/>
      <c r="AC177" s="38"/>
      <c r="AD177" s="38"/>
      <c r="AE177" s="38"/>
      <c r="AF177" s="49"/>
    </row>
    <row r="178" spans="1:32" ht="29.25">
      <c r="A178" s="11" t="s">
        <v>577</v>
      </c>
      <c r="B178" s="12" t="s">
        <v>34</v>
      </c>
      <c r="C178" s="13" t="s">
        <v>571</v>
      </c>
      <c r="D178" s="13" t="s">
        <v>578</v>
      </c>
      <c r="E178" s="13" t="s">
        <v>579</v>
      </c>
      <c r="F178" s="14" t="s">
        <v>38</v>
      </c>
      <c r="G178" s="14" t="s">
        <v>527</v>
      </c>
      <c r="H178" s="15">
        <v>2</v>
      </c>
      <c r="I178" s="15">
        <v>10</v>
      </c>
      <c r="J178" s="16">
        <f t="shared" si="7"/>
        <v>2</v>
      </c>
      <c r="K178" s="16">
        <f t="shared" si="8"/>
        <v>20</v>
      </c>
      <c r="L178" s="18">
        <f>IFERROR(IF(B178="funkcna poziadavka",VLOOKUP(G178,[1]MODULY_CBA!$B$3:$E$23,4,0)*H178/SUMIFS($H$3:$H$332,$G$3:$G$332,G178,$B$3:$B$332,B178),),)</f>
        <v>0.52631578947368418</v>
      </c>
      <c r="M178" s="16">
        <f>IFERROR(IF(B178="Funkcna poziadavka",VLOOKUP(G178,[1]MODULY_CBA!$B$3:$E$23,3,0),),)</f>
        <v>0.99499999999999988</v>
      </c>
      <c r="N178" s="16">
        <f>IFERROR(IF(B178="funkcna poziadavka",VLOOKUP(G178,[1]MODULY_CBA!$B$3:$E$23,2,0),),)</f>
        <v>1.17</v>
      </c>
      <c r="O178" s="31">
        <f t="shared" si="9"/>
        <v>23.895710526315785</v>
      </c>
      <c r="P178" s="32">
        <f>IFERROR(O178*VLOOKUP(G178,[1]MODULY_CBA!$B$3:$F$23,5,0),)</f>
        <v>477.91421052631569</v>
      </c>
      <c r="Q178" s="20" t="str">
        <f>IFERROR(VLOOKUP(G178,[1]MODULY_CBA!$B$3:$I$23,6,0),"")</f>
        <v>Inkrement 1</v>
      </c>
      <c r="R178" s="38"/>
      <c r="S178" s="38"/>
      <c r="T178" s="38"/>
      <c r="U178" s="38"/>
      <c r="V178" s="38"/>
      <c r="W178" s="38"/>
      <c r="X178" s="38"/>
      <c r="Y178" s="38"/>
      <c r="Z178" s="38"/>
      <c r="AA178" s="38"/>
      <c r="AB178" s="38"/>
      <c r="AC178" s="38"/>
      <c r="AD178" s="38"/>
      <c r="AE178" s="38"/>
      <c r="AF178" s="49"/>
    </row>
    <row r="179" spans="1:32" ht="29.25">
      <c r="A179" s="11" t="s">
        <v>580</v>
      </c>
      <c r="B179" s="12" t="s">
        <v>34</v>
      </c>
      <c r="C179" s="13" t="s">
        <v>571</v>
      </c>
      <c r="D179" s="13" t="s">
        <v>581</v>
      </c>
      <c r="E179" s="13" t="s">
        <v>582</v>
      </c>
      <c r="F179" s="14" t="s">
        <v>38</v>
      </c>
      <c r="G179" s="14" t="s">
        <v>527</v>
      </c>
      <c r="H179" s="15">
        <v>2</v>
      </c>
      <c r="I179" s="15">
        <v>10</v>
      </c>
      <c r="J179" s="16">
        <f t="shared" si="7"/>
        <v>2</v>
      </c>
      <c r="K179" s="16">
        <f t="shared" si="8"/>
        <v>20</v>
      </c>
      <c r="L179" s="18">
        <f>IFERROR(IF(B179="funkcna poziadavka",VLOOKUP(G179,[1]MODULY_CBA!$B$3:$E$23,4,0)*H179/SUMIFS($H$3:$H$332,$G$3:$G$332,G179,$B$3:$B$332,B179),),)</f>
        <v>0.52631578947368418</v>
      </c>
      <c r="M179" s="16">
        <f>IFERROR(IF(B179="Funkcna poziadavka",VLOOKUP(G179,[1]MODULY_CBA!$B$3:$E$23,3,0),),)</f>
        <v>0.99499999999999988</v>
      </c>
      <c r="N179" s="16">
        <f>IFERROR(IF(B179="funkcna poziadavka",VLOOKUP(G179,[1]MODULY_CBA!$B$3:$E$23,2,0),),)</f>
        <v>1.17</v>
      </c>
      <c r="O179" s="31">
        <f t="shared" si="9"/>
        <v>23.895710526315785</v>
      </c>
      <c r="P179" s="32">
        <f>IFERROR(O179*VLOOKUP(G179,[1]MODULY_CBA!$B$3:$F$23,5,0),)</f>
        <v>477.91421052631569</v>
      </c>
      <c r="Q179" s="20" t="str">
        <f>IFERROR(VLOOKUP(G179,[1]MODULY_CBA!$B$3:$I$23,6,0),"")</f>
        <v>Inkrement 1</v>
      </c>
      <c r="R179" s="38"/>
      <c r="S179" s="38"/>
      <c r="T179" s="38"/>
      <c r="U179" s="38"/>
      <c r="V179" s="38"/>
      <c r="W179" s="38"/>
      <c r="X179" s="38"/>
      <c r="Y179" s="38"/>
      <c r="Z179" s="38"/>
      <c r="AA179" s="38"/>
      <c r="AB179" s="38"/>
      <c r="AC179" s="38"/>
      <c r="AD179" s="38"/>
      <c r="AE179" s="38"/>
      <c r="AF179" s="49"/>
    </row>
    <row r="180" spans="1:32" ht="29.25">
      <c r="A180" s="11" t="s">
        <v>583</v>
      </c>
      <c r="B180" s="12" t="s">
        <v>34</v>
      </c>
      <c r="C180" s="13" t="s">
        <v>571</v>
      </c>
      <c r="D180" s="13" t="s">
        <v>584</v>
      </c>
      <c r="E180" s="13" t="s">
        <v>585</v>
      </c>
      <c r="F180" s="14" t="s">
        <v>38</v>
      </c>
      <c r="G180" s="14" t="s">
        <v>527</v>
      </c>
      <c r="H180" s="15">
        <v>2</v>
      </c>
      <c r="I180" s="15">
        <v>10</v>
      </c>
      <c r="J180" s="16">
        <f t="shared" si="7"/>
        <v>2</v>
      </c>
      <c r="K180" s="16">
        <f t="shared" si="8"/>
        <v>20</v>
      </c>
      <c r="L180" s="18">
        <f>IFERROR(IF(B180="funkcna poziadavka",VLOOKUP(G180,[1]MODULY_CBA!$B$3:$E$23,4,0)*H180/SUMIFS($H$3:$H$332,$G$3:$G$332,G180,$B$3:$B$332,B180),),)</f>
        <v>0.52631578947368418</v>
      </c>
      <c r="M180" s="16">
        <f>IFERROR(IF(B180="Funkcna poziadavka",VLOOKUP(G180,[1]MODULY_CBA!$B$3:$E$23,3,0),),)</f>
        <v>0.99499999999999988</v>
      </c>
      <c r="N180" s="16">
        <f>IFERROR(IF(B180="funkcna poziadavka",VLOOKUP(G180,[1]MODULY_CBA!$B$3:$E$23,2,0),),)</f>
        <v>1.17</v>
      </c>
      <c r="O180" s="31">
        <f t="shared" si="9"/>
        <v>23.895710526315785</v>
      </c>
      <c r="P180" s="32">
        <f>IFERROR(O180*VLOOKUP(G180,[1]MODULY_CBA!$B$3:$F$23,5,0),)</f>
        <v>477.91421052631569</v>
      </c>
      <c r="Q180" s="20" t="str">
        <f>IFERROR(VLOOKUP(G180,[1]MODULY_CBA!$B$3:$I$23,6,0),"")</f>
        <v>Inkrement 1</v>
      </c>
      <c r="R180" s="38"/>
      <c r="S180" s="38"/>
      <c r="T180" s="38"/>
      <c r="U180" s="38"/>
      <c r="V180" s="38"/>
      <c r="W180" s="38"/>
      <c r="X180" s="38"/>
      <c r="Y180" s="38"/>
      <c r="Z180" s="38"/>
      <c r="AA180" s="38"/>
      <c r="AB180" s="38"/>
      <c r="AC180" s="38"/>
      <c r="AD180" s="38"/>
      <c r="AE180" s="38"/>
      <c r="AF180" s="49"/>
    </row>
    <row r="181" spans="1:32" ht="29.25">
      <c r="A181" s="11" t="s">
        <v>586</v>
      </c>
      <c r="B181" s="12" t="s">
        <v>34</v>
      </c>
      <c r="C181" s="13" t="s">
        <v>571</v>
      </c>
      <c r="D181" s="13" t="s">
        <v>587</v>
      </c>
      <c r="E181" s="13" t="s">
        <v>588</v>
      </c>
      <c r="F181" s="14" t="s">
        <v>38</v>
      </c>
      <c r="G181" s="14" t="s">
        <v>527</v>
      </c>
      <c r="H181" s="15">
        <v>2</v>
      </c>
      <c r="I181" s="15">
        <v>10</v>
      </c>
      <c r="J181" s="16">
        <f t="shared" si="7"/>
        <v>2</v>
      </c>
      <c r="K181" s="16">
        <f t="shared" si="8"/>
        <v>20</v>
      </c>
      <c r="L181" s="18">
        <f>IFERROR(IF(B181="funkcna poziadavka",VLOOKUP(G181,[1]MODULY_CBA!$B$3:$E$23,4,0)*H181/SUMIFS($H$3:$H$332,$G$3:$G$332,G181,$B$3:$B$332,B181),),)</f>
        <v>0.52631578947368418</v>
      </c>
      <c r="M181" s="16">
        <f>IFERROR(IF(B181="Funkcna poziadavka",VLOOKUP(G181,[1]MODULY_CBA!$B$3:$E$23,3,0),),)</f>
        <v>0.99499999999999988</v>
      </c>
      <c r="N181" s="16">
        <f>IFERROR(IF(B181="funkcna poziadavka",VLOOKUP(G181,[1]MODULY_CBA!$B$3:$E$23,2,0),),)</f>
        <v>1.17</v>
      </c>
      <c r="O181" s="31">
        <f t="shared" si="9"/>
        <v>23.895710526315785</v>
      </c>
      <c r="P181" s="32">
        <f>IFERROR(O181*VLOOKUP(G181,[1]MODULY_CBA!$B$3:$F$23,5,0),)</f>
        <v>477.91421052631569</v>
      </c>
      <c r="Q181" s="20" t="str">
        <f>IFERROR(VLOOKUP(G181,[1]MODULY_CBA!$B$3:$I$23,6,0),"")</f>
        <v>Inkrement 1</v>
      </c>
      <c r="R181" s="38"/>
      <c r="S181" s="38"/>
      <c r="T181" s="38"/>
      <c r="U181" s="38"/>
      <c r="V181" s="38"/>
      <c r="W181" s="38"/>
      <c r="X181" s="38"/>
      <c r="Y181" s="38"/>
      <c r="Z181" s="38"/>
      <c r="AA181" s="38"/>
      <c r="AB181" s="38"/>
      <c r="AC181" s="38"/>
      <c r="AD181" s="38"/>
      <c r="AE181" s="38"/>
      <c r="AF181" s="49"/>
    </row>
    <row r="182" spans="1:32" ht="29.25">
      <c r="A182" s="11" t="s">
        <v>589</v>
      </c>
      <c r="B182" s="12" t="s">
        <v>34</v>
      </c>
      <c r="C182" s="13" t="s">
        <v>571</v>
      </c>
      <c r="D182" s="13" t="s">
        <v>590</v>
      </c>
      <c r="E182" s="13" t="s">
        <v>591</v>
      </c>
      <c r="F182" s="14" t="s">
        <v>38</v>
      </c>
      <c r="G182" s="14" t="s">
        <v>527</v>
      </c>
      <c r="H182" s="15">
        <v>2</v>
      </c>
      <c r="I182" s="15">
        <v>10</v>
      </c>
      <c r="J182" s="16">
        <f t="shared" si="7"/>
        <v>2</v>
      </c>
      <c r="K182" s="16">
        <f t="shared" si="8"/>
        <v>20</v>
      </c>
      <c r="L182" s="18">
        <f>IFERROR(IF(B182="funkcna poziadavka",VLOOKUP(G182,[1]MODULY_CBA!$B$3:$E$23,4,0)*H182/SUMIFS($H$3:$H$332,$G$3:$G$332,G182,$B$3:$B$332,B182),),)</f>
        <v>0.52631578947368418</v>
      </c>
      <c r="M182" s="16">
        <f>IFERROR(IF(B182="Funkcna poziadavka",VLOOKUP(G182,[1]MODULY_CBA!$B$3:$E$23,3,0),),)</f>
        <v>0.99499999999999988</v>
      </c>
      <c r="N182" s="16">
        <f>IFERROR(IF(B182="funkcna poziadavka",VLOOKUP(G182,[1]MODULY_CBA!$B$3:$E$23,2,0),),)</f>
        <v>1.17</v>
      </c>
      <c r="O182" s="31">
        <f t="shared" si="9"/>
        <v>23.895710526315785</v>
      </c>
      <c r="P182" s="32">
        <f>IFERROR(O182*VLOOKUP(G182,[1]MODULY_CBA!$B$3:$F$23,5,0),)</f>
        <v>477.91421052631569</v>
      </c>
      <c r="Q182" s="20" t="str">
        <f>IFERROR(VLOOKUP(G182,[1]MODULY_CBA!$B$3:$I$23,6,0),"")</f>
        <v>Inkrement 1</v>
      </c>
      <c r="R182" s="38"/>
      <c r="S182" s="38"/>
      <c r="T182" s="38"/>
      <c r="U182" s="38"/>
      <c r="V182" s="38"/>
      <c r="W182" s="38"/>
      <c r="X182" s="38"/>
      <c r="Y182" s="38"/>
      <c r="Z182" s="38"/>
      <c r="AA182" s="38"/>
      <c r="AB182" s="38"/>
      <c r="AC182" s="38"/>
      <c r="AD182" s="38"/>
      <c r="AE182" s="38"/>
      <c r="AF182" s="49"/>
    </row>
    <row r="183" spans="1:32" ht="43.5">
      <c r="A183" s="11" t="s">
        <v>592</v>
      </c>
      <c r="B183" s="12" t="s">
        <v>34</v>
      </c>
      <c r="C183" s="13" t="s">
        <v>571</v>
      </c>
      <c r="D183" s="13" t="s">
        <v>593</v>
      </c>
      <c r="E183" s="13" t="s">
        <v>594</v>
      </c>
      <c r="F183" s="14" t="s">
        <v>38</v>
      </c>
      <c r="G183" s="14" t="s">
        <v>527</v>
      </c>
      <c r="H183" s="15">
        <v>2</v>
      </c>
      <c r="I183" s="15">
        <v>10</v>
      </c>
      <c r="J183" s="16">
        <f t="shared" si="7"/>
        <v>2</v>
      </c>
      <c r="K183" s="16">
        <f t="shared" si="8"/>
        <v>20</v>
      </c>
      <c r="L183" s="18">
        <f>IFERROR(IF(B183="funkcna poziadavka",VLOOKUP(G183,[1]MODULY_CBA!$B$3:$E$23,4,0)*H183/SUMIFS($H$3:$H$332,$G$3:$G$332,G183,$B$3:$B$332,B183),),)</f>
        <v>0.52631578947368418</v>
      </c>
      <c r="M183" s="16">
        <f>IFERROR(IF(B183="Funkcna poziadavka",VLOOKUP(G183,[1]MODULY_CBA!$B$3:$E$23,3,0),),)</f>
        <v>0.99499999999999988</v>
      </c>
      <c r="N183" s="16">
        <f>IFERROR(IF(B183="funkcna poziadavka",VLOOKUP(G183,[1]MODULY_CBA!$B$3:$E$23,2,0),),)</f>
        <v>1.17</v>
      </c>
      <c r="O183" s="31">
        <f t="shared" si="9"/>
        <v>23.895710526315785</v>
      </c>
      <c r="P183" s="32">
        <f>IFERROR(O183*VLOOKUP(G183,[1]MODULY_CBA!$B$3:$F$23,5,0),)</f>
        <v>477.91421052631569</v>
      </c>
      <c r="Q183" s="20" t="str">
        <f>IFERROR(VLOOKUP(G183,[1]MODULY_CBA!$B$3:$I$23,6,0),"")</f>
        <v>Inkrement 1</v>
      </c>
      <c r="R183" s="38"/>
      <c r="S183" s="38"/>
      <c r="T183" s="38"/>
      <c r="U183" s="38"/>
      <c r="V183" s="38"/>
      <c r="W183" s="38"/>
      <c r="X183" s="38"/>
      <c r="Y183" s="38"/>
      <c r="Z183" s="38"/>
      <c r="AA183" s="38"/>
      <c r="AB183" s="38"/>
      <c r="AC183" s="38"/>
      <c r="AD183" s="38"/>
      <c r="AE183" s="38"/>
      <c r="AF183" s="49"/>
    </row>
    <row r="184" spans="1:32" ht="157.5">
      <c r="A184" s="11" t="s">
        <v>595</v>
      </c>
      <c r="B184" s="12" t="s">
        <v>34</v>
      </c>
      <c r="C184" s="13" t="s">
        <v>47</v>
      </c>
      <c r="D184" s="13" t="s">
        <v>596</v>
      </c>
      <c r="E184" s="13" t="s">
        <v>597</v>
      </c>
      <c r="F184" s="14" t="s">
        <v>38</v>
      </c>
      <c r="G184" s="14" t="s">
        <v>527</v>
      </c>
      <c r="H184" s="15">
        <v>2</v>
      </c>
      <c r="I184" s="15">
        <v>10</v>
      </c>
      <c r="J184" s="16">
        <f t="shared" si="7"/>
        <v>2</v>
      </c>
      <c r="K184" s="16">
        <f t="shared" si="8"/>
        <v>20</v>
      </c>
      <c r="L184" s="18">
        <f>IFERROR(IF(B184="funkcna poziadavka",VLOOKUP(G184,[1]MODULY_CBA!$B$3:$E$23,4,0)*H184/SUMIFS($H$3:$H$332,$G$3:$G$332,G184,$B$3:$B$332,B184),),)</f>
        <v>0.52631578947368418</v>
      </c>
      <c r="M184" s="16">
        <f>IFERROR(IF(B184="Funkcna poziadavka",VLOOKUP(G184,[1]MODULY_CBA!$B$3:$E$23,3,0),),)</f>
        <v>0.99499999999999988</v>
      </c>
      <c r="N184" s="16">
        <f>IFERROR(IF(B184="funkcna poziadavka",VLOOKUP(G184,[1]MODULY_CBA!$B$3:$E$23,2,0),),)</f>
        <v>1.17</v>
      </c>
      <c r="O184" s="31">
        <f t="shared" si="9"/>
        <v>23.895710526315785</v>
      </c>
      <c r="P184" s="32">
        <f>IFERROR(O184*VLOOKUP(G184,[1]MODULY_CBA!$B$3:$F$23,5,0),)</f>
        <v>477.91421052631569</v>
      </c>
      <c r="Q184" s="20" t="str">
        <f>IFERROR(VLOOKUP(G184,[1]MODULY_CBA!$B$3:$I$23,6,0),"")</f>
        <v>Inkrement 1</v>
      </c>
      <c r="R184" s="38"/>
      <c r="S184" s="38"/>
      <c r="T184" s="38"/>
      <c r="U184" s="38"/>
      <c r="V184" s="38"/>
      <c r="W184" s="38"/>
      <c r="X184" s="38"/>
      <c r="Y184" s="38"/>
      <c r="Z184" s="38"/>
      <c r="AA184" s="38"/>
      <c r="AB184" s="38"/>
      <c r="AC184" s="38"/>
      <c r="AD184" s="38"/>
      <c r="AE184" s="38"/>
      <c r="AF184" s="49"/>
    </row>
    <row r="185" spans="1:32" ht="29.25">
      <c r="A185" s="11" t="s">
        <v>598</v>
      </c>
      <c r="B185" s="12" t="s">
        <v>34</v>
      </c>
      <c r="C185" s="13" t="s">
        <v>47</v>
      </c>
      <c r="D185" s="13" t="s">
        <v>599</v>
      </c>
      <c r="E185" s="13" t="s">
        <v>600</v>
      </c>
      <c r="F185" s="14" t="s">
        <v>38</v>
      </c>
      <c r="G185" s="14" t="s">
        <v>527</v>
      </c>
      <c r="H185" s="15">
        <v>2</v>
      </c>
      <c r="I185" s="15">
        <v>10</v>
      </c>
      <c r="J185" s="16">
        <f t="shared" si="7"/>
        <v>2</v>
      </c>
      <c r="K185" s="16">
        <f t="shared" si="8"/>
        <v>20</v>
      </c>
      <c r="L185" s="18">
        <f>IFERROR(IF(B185="funkcna poziadavka",VLOOKUP(G185,[1]MODULY_CBA!$B$3:$E$23,4,0)*H185/SUMIFS($H$3:$H$332,$G$3:$G$332,G185,$B$3:$B$332,B185),),)</f>
        <v>0.52631578947368418</v>
      </c>
      <c r="M185" s="16">
        <f>IFERROR(IF(B185="Funkcna poziadavka",VLOOKUP(G185,[1]MODULY_CBA!$B$3:$E$23,3,0),),)</f>
        <v>0.99499999999999988</v>
      </c>
      <c r="N185" s="16">
        <f>IFERROR(IF(B185="funkcna poziadavka",VLOOKUP(G185,[1]MODULY_CBA!$B$3:$E$23,2,0),),)</f>
        <v>1.17</v>
      </c>
      <c r="O185" s="31">
        <f t="shared" si="9"/>
        <v>23.895710526315785</v>
      </c>
      <c r="P185" s="32">
        <f>IFERROR(O185*VLOOKUP(G185,[1]MODULY_CBA!$B$3:$F$23,5,0),)</f>
        <v>477.91421052631569</v>
      </c>
      <c r="Q185" s="20" t="str">
        <f>IFERROR(VLOOKUP(G185,[1]MODULY_CBA!$B$3:$I$23,6,0),"")</f>
        <v>Inkrement 1</v>
      </c>
      <c r="R185" s="38"/>
      <c r="S185" s="38"/>
      <c r="T185" s="38"/>
      <c r="U185" s="38"/>
      <c r="V185" s="38"/>
      <c r="W185" s="38"/>
      <c r="X185" s="38"/>
      <c r="Y185" s="38"/>
      <c r="Z185" s="38"/>
      <c r="AA185" s="38"/>
      <c r="AB185" s="38"/>
      <c r="AC185" s="38"/>
      <c r="AD185" s="38"/>
      <c r="AE185" s="38"/>
      <c r="AF185" s="49"/>
    </row>
    <row r="186" spans="1:32" ht="29.25">
      <c r="A186" s="11" t="s">
        <v>601</v>
      </c>
      <c r="B186" s="12" t="s">
        <v>34</v>
      </c>
      <c r="C186" s="13" t="s">
        <v>47</v>
      </c>
      <c r="D186" s="13" t="s">
        <v>602</v>
      </c>
      <c r="E186" s="13" t="s">
        <v>603</v>
      </c>
      <c r="F186" s="14" t="s">
        <v>38</v>
      </c>
      <c r="G186" s="14" t="s">
        <v>527</v>
      </c>
      <c r="H186" s="15">
        <v>2</v>
      </c>
      <c r="I186" s="15">
        <v>10</v>
      </c>
      <c r="J186" s="16">
        <f t="shared" si="7"/>
        <v>2</v>
      </c>
      <c r="K186" s="16">
        <f t="shared" si="8"/>
        <v>20</v>
      </c>
      <c r="L186" s="18">
        <f>IFERROR(IF(B186="funkcna poziadavka",VLOOKUP(G186,[1]MODULY_CBA!$B$3:$E$23,4,0)*H186/SUMIFS($H$3:$H$332,$G$3:$G$332,G186,$B$3:$B$332,B186),),)</f>
        <v>0.52631578947368418</v>
      </c>
      <c r="M186" s="16">
        <f>IFERROR(IF(B186="Funkcna poziadavka",VLOOKUP(G186,[1]MODULY_CBA!$B$3:$E$23,3,0),),)</f>
        <v>0.99499999999999988</v>
      </c>
      <c r="N186" s="16">
        <f>IFERROR(IF(B186="funkcna poziadavka",VLOOKUP(G186,[1]MODULY_CBA!$B$3:$E$23,2,0),),)</f>
        <v>1.17</v>
      </c>
      <c r="O186" s="31">
        <f t="shared" si="9"/>
        <v>23.895710526315785</v>
      </c>
      <c r="P186" s="32">
        <f>IFERROR(O186*VLOOKUP(G186,[1]MODULY_CBA!$B$3:$F$23,5,0),)</f>
        <v>477.91421052631569</v>
      </c>
      <c r="Q186" s="20" t="str">
        <f>IFERROR(VLOOKUP(G186,[1]MODULY_CBA!$B$3:$I$23,6,0),"")</f>
        <v>Inkrement 1</v>
      </c>
      <c r="R186" s="38"/>
      <c r="S186" s="38"/>
      <c r="T186" s="38"/>
      <c r="U186" s="38"/>
      <c r="V186" s="38"/>
      <c r="W186" s="38"/>
      <c r="X186" s="38"/>
      <c r="Y186" s="38"/>
      <c r="Z186" s="38"/>
      <c r="AA186" s="38"/>
      <c r="AB186" s="38"/>
      <c r="AC186" s="38"/>
      <c r="AD186" s="38"/>
      <c r="AE186" s="38"/>
      <c r="AF186" s="49"/>
    </row>
    <row r="187" spans="1:32" ht="29.25">
      <c r="A187" s="11" t="s">
        <v>604</v>
      </c>
      <c r="B187" s="12" t="s">
        <v>34</v>
      </c>
      <c r="C187" s="13" t="s">
        <v>47</v>
      </c>
      <c r="D187" s="13" t="s">
        <v>605</v>
      </c>
      <c r="E187" s="13" t="s">
        <v>606</v>
      </c>
      <c r="F187" s="14" t="s">
        <v>38</v>
      </c>
      <c r="G187" s="14" t="s">
        <v>527</v>
      </c>
      <c r="H187" s="15">
        <v>2</v>
      </c>
      <c r="I187" s="15">
        <v>10</v>
      </c>
      <c r="J187" s="16">
        <f t="shared" si="7"/>
        <v>2</v>
      </c>
      <c r="K187" s="16">
        <f t="shared" si="8"/>
        <v>20</v>
      </c>
      <c r="L187" s="18">
        <f>IFERROR(IF(B187="funkcna poziadavka",VLOOKUP(G187,[1]MODULY_CBA!$B$3:$E$23,4,0)*H187/SUMIFS($H$3:$H$332,$G$3:$G$332,G187,$B$3:$B$332,B187),),)</f>
        <v>0.52631578947368418</v>
      </c>
      <c r="M187" s="16">
        <f>IFERROR(IF(B187="Funkcna poziadavka",VLOOKUP(G187,[1]MODULY_CBA!$B$3:$E$23,3,0),),)</f>
        <v>0.99499999999999988</v>
      </c>
      <c r="N187" s="16">
        <f>IFERROR(IF(B187="funkcna poziadavka",VLOOKUP(G187,[1]MODULY_CBA!$B$3:$E$23,2,0),),)</f>
        <v>1.17</v>
      </c>
      <c r="O187" s="31">
        <f t="shared" si="9"/>
        <v>23.895710526315785</v>
      </c>
      <c r="P187" s="32">
        <f>IFERROR(O187*VLOOKUP(G187,[1]MODULY_CBA!$B$3:$F$23,5,0),)</f>
        <v>477.91421052631569</v>
      </c>
      <c r="Q187" s="20" t="str">
        <f>IFERROR(VLOOKUP(G187,[1]MODULY_CBA!$B$3:$I$23,6,0),"")</f>
        <v>Inkrement 1</v>
      </c>
      <c r="R187" s="38"/>
      <c r="S187" s="38"/>
      <c r="T187" s="38"/>
      <c r="U187" s="38"/>
      <c r="V187" s="38"/>
      <c r="W187" s="38"/>
      <c r="X187" s="38"/>
      <c r="Y187" s="38"/>
      <c r="Z187" s="38"/>
      <c r="AA187" s="38"/>
      <c r="AB187" s="38"/>
      <c r="AC187" s="38"/>
      <c r="AD187" s="38"/>
      <c r="AE187" s="38"/>
      <c r="AF187" s="49"/>
    </row>
    <row r="188" spans="1:32" ht="43.5">
      <c r="A188" s="11" t="s">
        <v>607</v>
      </c>
      <c r="B188" s="12" t="s">
        <v>34</v>
      </c>
      <c r="C188" s="13" t="s">
        <v>47</v>
      </c>
      <c r="D188" s="13" t="s">
        <v>608</v>
      </c>
      <c r="E188" s="13" t="s">
        <v>609</v>
      </c>
      <c r="F188" s="14" t="s">
        <v>38</v>
      </c>
      <c r="G188" s="14" t="s">
        <v>527</v>
      </c>
      <c r="H188" s="15">
        <v>2</v>
      </c>
      <c r="I188" s="15">
        <v>10</v>
      </c>
      <c r="J188" s="16">
        <f t="shared" si="7"/>
        <v>2</v>
      </c>
      <c r="K188" s="16">
        <f t="shared" si="8"/>
        <v>20</v>
      </c>
      <c r="L188" s="18">
        <f>IFERROR(IF(B188="funkcna poziadavka",VLOOKUP(G188,[1]MODULY_CBA!$B$3:$E$23,4,0)*H188/SUMIFS($H$3:$H$332,$G$3:$G$332,G188,$B$3:$B$332,B188),),)</f>
        <v>0.52631578947368418</v>
      </c>
      <c r="M188" s="16">
        <f>IFERROR(IF(B188="Funkcna poziadavka",VLOOKUP(G188,[1]MODULY_CBA!$B$3:$E$23,3,0),),)</f>
        <v>0.99499999999999988</v>
      </c>
      <c r="N188" s="16">
        <f>IFERROR(IF(B188="funkcna poziadavka",VLOOKUP(G188,[1]MODULY_CBA!$B$3:$E$23,2,0),),)</f>
        <v>1.17</v>
      </c>
      <c r="O188" s="31">
        <f t="shared" si="9"/>
        <v>23.895710526315785</v>
      </c>
      <c r="P188" s="32">
        <f>IFERROR(O188*VLOOKUP(G188,[1]MODULY_CBA!$B$3:$F$23,5,0),)</f>
        <v>477.91421052631569</v>
      </c>
      <c r="Q188" s="20" t="str">
        <f>IFERROR(VLOOKUP(G188,[1]MODULY_CBA!$B$3:$I$23,6,0),"")</f>
        <v>Inkrement 1</v>
      </c>
      <c r="R188" s="38"/>
      <c r="S188" s="38"/>
      <c r="T188" s="38"/>
      <c r="U188" s="38"/>
      <c r="V188" s="38"/>
      <c r="W188" s="38"/>
      <c r="X188" s="38"/>
      <c r="Y188" s="38"/>
      <c r="Z188" s="38"/>
      <c r="AA188" s="38"/>
      <c r="AB188" s="38"/>
      <c r="AC188" s="38"/>
      <c r="AD188" s="38"/>
      <c r="AE188" s="38"/>
      <c r="AF188" s="49"/>
    </row>
    <row r="189" spans="1:32" ht="29.25">
      <c r="A189" s="11" t="s">
        <v>610</v>
      </c>
      <c r="B189" s="12" t="s">
        <v>34</v>
      </c>
      <c r="C189" s="13" t="s">
        <v>47</v>
      </c>
      <c r="D189" s="13" t="s">
        <v>611</v>
      </c>
      <c r="E189" s="13" t="s">
        <v>612</v>
      </c>
      <c r="F189" s="14" t="s">
        <v>38</v>
      </c>
      <c r="G189" s="14" t="s">
        <v>527</v>
      </c>
      <c r="H189" s="15">
        <v>2</v>
      </c>
      <c r="I189" s="15">
        <v>10</v>
      </c>
      <c r="J189" s="16">
        <f t="shared" si="7"/>
        <v>2</v>
      </c>
      <c r="K189" s="16">
        <f t="shared" si="8"/>
        <v>20</v>
      </c>
      <c r="L189" s="18">
        <f>IFERROR(IF(B189="funkcna poziadavka",VLOOKUP(G189,[1]MODULY_CBA!$B$3:$E$23,4,0)*H189/SUMIFS($H$3:$H$332,$G$3:$G$332,G189,$B$3:$B$332,B189),),)</f>
        <v>0.52631578947368418</v>
      </c>
      <c r="M189" s="16">
        <f>IFERROR(IF(B189="Funkcna poziadavka",VLOOKUP(G189,[1]MODULY_CBA!$B$3:$E$23,3,0),),)</f>
        <v>0.99499999999999988</v>
      </c>
      <c r="N189" s="16">
        <f>IFERROR(IF(B189="funkcna poziadavka",VLOOKUP(G189,[1]MODULY_CBA!$B$3:$E$23,2,0),),)</f>
        <v>1.17</v>
      </c>
      <c r="O189" s="31">
        <f t="shared" si="9"/>
        <v>23.895710526315785</v>
      </c>
      <c r="P189" s="32">
        <f>IFERROR(O189*VLOOKUP(G189,[1]MODULY_CBA!$B$3:$F$23,5,0),)</f>
        <v>477.91421052631569</v>
      </c>
      <c r="Q189" s="20" t="str">
        <f>IFERROR(VLOOKUP(G189,[1]MODULY_CBA!$B$3:$I$23,6,0),"")</f>
        <v>Inkrement 1</v>
      </c>
      <c r="R189" s="38"/>
      <c r="S189" s="38"/>
      <c r="T189" s="38"/>
      <c r="U189" s="38"/>
      <c r="V189" s="38"/>
      <c r="W189" s="38"/>
      <c r="X189" s="38"/>
      <c r="Y189" s="38"/>
      <c r="Z189" s="38"/>
      <c r="AA189" s="38"/>
      <c r="AB189" s="38"/>
      <c r="AC189" s="38"/>
      <c r="AD189" s="38"/>
      <c r="AE189" s="38"/>
      <c r="AF189" s="49"/>
    </row>
    <row r="190" spans="1:32" ht="29.25">
      <c r="A190" s="11" t="s">
        <v>613</v>
      </c>
      <c r="B190" s="12" t="s">
        <v>34</v>
      </c>
      <c r="C190" s="13" t="s">
        <v>47</v>
      </c>
      <c r="D190" s="13" t="s">
        <v>614</v>
      </c>
      <c r="E190" s="13" t="s">
        <v>615</v>
      </c>
      <c r="F190" s="14" t="s">
        <v>38</v>
      </c>
      <c r="G190" s="14" t="s">
        <v>527</v>
      </c>
      <c r="H190" s="15">
        <v>2</v>
      </c>
      <c r="I190" s="15">
        <v>10</v>
      </c>
      <c r="J190" s="16">
        <f t="shared" si="7"/>
        <v>2</v>
      </c>
      <c r="K190" s="16">
        <f t="shared" si="8"/>
        <v>20</v>
      </c>
      <c r="L190" s="18">
        <f>IFERROR(IF(B190="funkcna poziadavka",VLOOKUP(G190,[1]MODULY_CBA!$B$3:$E$23,4,0)*H190/SUMIFS($H$3:$H$332,$G$3:$G$332,G190,$B$3:$B$332,B190),),)</f>
        <v>0.52631578947368418</v>
      </c>
      <c r="M190" s="16">
        <f>IFERROR(IF(B190="Funkcna poziadavka",VLOOKUP(G190,[1]MODULY_CBA!$B$3:$E$23,3,0),),)</f>
        <v>0.99499999999999988</v>
      </c>
      <c r="N190" s="16">
        <f>IFERROR(IF(B190="funkcna poziadavka",VLOOKUP(G190,[1]MODULY_CBA!$B$3:$E$23,2,0),),)</f>
        <v>1.17</v>
      </c>
      <c r="O190" s="31">
        <f t="shared" si="9"/>
        <v>23.895710526315785</v>
      </c>
      <c r="P190" s="32">
        <f>IFERROR(O190*VLOOKUP(G190,[1]MODULY_CBA!$B$3:$F$23,5,0),)</f>
        <v>477.91421052631569</v>
      </c>
      <c r="Q190" s="20" t="str">
        <f>IFERROR(VLOOKUP(G190,[1]MODULY_CBA!$B$3:$I$23,6,0),"")</f>
        <v>Inkrement 1</v>
      </c>
      <c r="R190" s="38"/>
      <c r="S190" s="38"/>
      <c r="T190" s="38"/>
      <c r="U190" s="38"/>
      <c r="V190" s="38"/>
      <c r="W190" s="38"/>
      <c r="X190" s="38"/>
      <c r="Y190" s="38"/>
      <c r="Z190" s="38"/>
      <c r="AA190" s="38"/>
      <c r="AB190" s="38"/>
      <c r="AC190" s="38"/>
      <c r="AD190" s="38"/>
      <c r="AE190" s="38"/>
      <c r="AF190" s="49"/>
    </row>
    <row r="191" spans="1:32" ht="43.5">
      <c r="A191" s="11" t="s">
        <v>616</v>
      </c>
      <c r="B191" s="12" t="s">
        <v>34</v>
      </c>
      <c r="C191" s="13" t="s">
        <v>47</v>
      </c>
      <c r="D191" s="13" t="s">
        <v>614</v>
      </c>
      <c r="E191" s="13" t="s">
        <v>617</v>
      </c>
      <c r="F191" s="14" t="s">
        <v>38</v>
      </c>
      <c r="G191" s="14" t="s">
        <v>527</v>
      </c>
      <c r="H191" s="15">
        <v>2</v>
      </c>
      <c r="I191" s="15">
        <v>10</v>
      </c>
      <c r="J191" s="16">
        <f t="shared" si="7"/>
        <v>2</v>
      </c>
      <c r="K191" s="16">
        <f t="shared" si="8"/>
        <v>20</v>
      </c>
      <c r="L191" s="18">
        <f>IFERROR(IF(B191="funkcna poziadavka",VLOOKUP(G191,[1]MODULY_CBA!$B$3:$E$23,4,0)*H191/SUMIFS($H$3:$H$332,$G$3:$G$332,G191,$B$3:$B$332,B191),),)</f>
        <v>0.52631578947368418</v>
      </c>
      <c r="M191" s="16">
        <f>IFERROR(IF(B191="Funkcna poziadavka",VLOOKUP(G191,[1]MODULY_CBA!$B$3:$E$23,3,0),),)</f>
        <v>0.99499999999999988</v>
      </c>
      <c r="N191" s="16">
        <f>IFERROR(IF(B191="funkcna poziadavka",VLOOKUP(G191,[1]MODULY_CBA!$B$3:$E$23,2,0),),)</f>
        <v>1.17</v>
      </c>
      <c r="O191" s="31">
        <f t="shared" si="9"/>
        <v>23.895710526315785</v>
      </c>
      <c r="P191" s="32">
        <f>IFERROR(O191*VLOOKUP(G191,[1]MODULY_CBA!$B$3:$F$23,5,0),)</f>
        <v>477.91421052631569</v>
      </c>
      <c r="Q191" s="20" t="str">
        <f>IFERROR(VLOOKUP(G191,[1]MODULY_CBA!$B$3:$I$23,6,0),"")</f>
        <v>Inkrement 1</v>
      </c>
      <c r="R191" s="38"/>
      <c r="S191" s="38"/>
      <c r="T191" s="38"/>
      <c r="U191" s="38"/>
      <c r="V191" s="38"/>
      <c r="W191" s="38"/>
      <c r="X191" s="38"/>
      <c r="Y191" s="38"/>
      <c r="Z191" s="38"/>
      <c r="AA191" s="38"/>
      <c r="AB191" s="38"/>
      <c r="AC191" s="38"/>
      <c r="AD191" s="38"/>
      <c r="AE191" s="38"/>
      <c r="AF191" s="49"/>
    </row>
    <row r="192" spans="1:32" ht="29.25">
      <c r="A192" s="11" t="s">
        <v>618</v>
      </c>
      <c r="B192" s="12" t="s">
        <v>34</v>
      </c>
      <c r="C192" s="13" t="s">
        <v>47</v>
      </c>
      <c r="D192" s="13" t="s">
        <v>619</v>
      </c>
      <c r="E192" s="13" t="s">
        <v>620</v>
      </c>
      <c r="F192" s="14" t="s">
        <v>38</v>
      </c>
      <c r="G192" s="14" t="s">
        <v>527</v>
      </c>
      <c r="H192" s="15">
        <v>2</v>
      </c>
      <c r="I192" s="15">
        <v>10</v>
      </c>
      <c r="J192" s="16">
        <f t="shared" si="7"/>
        <v>2</v>
      </c>
      <c r="K192" s="16">
        <f t="shared" si="8"/>
        <v>20</v>
      </c>
      <c r="L192" s="18">
        <f>IFERROR(IF(B192="funkcna poziadavka",VLOOKUP(G192,[1]MODULY_CBA!$B$3:$E$23,4,0)*H192/SUMIFS($H$3:$H$332,$G$3:$G$332,G192,$B$3:$B$332,B192),),)</f>
        <v>0.52631578947368418</v>
      </c>
      <c r="M192" s="16">
        <f>IFERROR(IF(B192="Funkcna poziadavka",VLOOKUP(G192,[1]MODULY_CBA!$B$3:$E$23,3,0),),)</f>
        <v>0.99499999999999988</v>
      </c>
      <c r="N192" s="16">
        <f>IFERROR(IF(B192="funkcna poziadavka",VLOOKUP(G192,[1]MODULY_CBA!$B$3:$E$23,2,0),),)</f>
        <v>1.17</v>
      </c>
      <c r="O192" s="31">
        <f t="shared" si="9"/>
        <v>23.895710526315785</v>
      </c>
      <c r="P192" s="32">
        <f>IFERROR(O192*VLOOKUP(G192,[1]MODULY_CBA!$B$3:$F$23,5,0),)</f>
        <v>477.91421052631569</v>
      </c>
      <c r="Q192" s="20" t="str">
        <f>IFERROR(VLOOKUP(G192,[1]MODULY_CBA!$B$3:$I$23,6,0),"")</f>
        <v>Inkrement 1</v>
      </c>
      <c r="R192" s="38"/>
      <c r="S192" s="38"/>
      <c r="T192" s="38"/>
      <c r="U192" s="38"/>
      <c r="V192" s="38"/>
      <c r="W192" s="38"/>
      <c r="X192" s="38"/>
      <c r="Y192" s="38"/>
      <c r="Z192" s="38"/>
      <c r="AA192" s="38"/>
      <c r="AB192" s="38"/>
      <c r="AC192" s="38"/>
      <c r="AD192" s="38"/>
      <c r="AE192" s="38"/>
      <c r="AF192" s="49"/>
    </row>
    <row r="193" spans="1:32" ht="43.5">
      <c r="A193" s="11" t="s">
        <v>621</v>
      </c>
      <c r="B193" s="12" t="s">
        <v>34</v>
      </c>
      <c r="C193" s="13" t="s">
        <v>47</v>
      </c>
      <c r="D193" s="13" t="s">
        <v>622</v>
      </c>
      <c r="E193" s="13" t="s">
        <v>623</v>
      </c>
      <c r="F193" s="14" t="s">
        <v>38</v>
      </c>
      <c r="G193" s="14" t="s">
        <v>527</v>
      </c>
      <c r="H193" s="15">
        <v>2</v>
      </c>
      <c r="I193" s="15">
        <v>10</v>
      </c>
      <c r="J193" s="16">
        <f t="shared" si="7"/>
        <v>2</v>
      </c>
      <c r="K193" s="16">
        <f t="shared" si="8"/>
        <v>20</v>
      </c>
      <c r="L193" s="18">
        <f>IFERROR(IF(B193="funkcna poziadavka",VLOOKUP(G193,[1]MODULY_CBA!$B$3:$E$23,4,0)*H193/SUMIFS($H$3:$H$332,$G$3:$G$332,G193,$B$3:$B$332,B193),),)</f>
        <v>0.52631578947368418</v>
      </c>
      <c r="M193" s="16">
        <f>IFERROR(IF(B193="Funkcna poziadavka",VLOOKUP(G193,[1]MODULY_CBA!$B$3:$E$23,3,0),),)</f>
        <v>0.99499999999999988</v>
      </c>
      <c r="N193" s="16">
        <f>IFERROR(IF(B193="funkcna poziadavka",VLOOKUP(G193,[1]MODULY_CBA!$B$3:$E$23,2,0),),)</f>
        <v>1.17</v>
      </c>
      <c r="O193" s="31">
        <f t="shared" si="9"/>
        <v>23.895710526315785</v>
      </c>
      <c r="P193" s="32">
        <f>IFERROR(O193*VLOOKUP(G193,[1]MODULY_CBA!$B$3:$F$23,5,0),)</f>
        <v>477.91421052631569</v>
      </c>
      <c r="Q193" s="20" t="str">
        <f>IFERROR(VLOOKUP(G193,[1]MODULY_CBA!$B$3:$I$23,6,0),"")</f>
        <v>Inkrement 1</v>
      </c>
      <c r="R193" s="38"/>
      <c r="S193" s="38"/>
      <c r="T193" s="38"/>
      <c r="U193" s="38"/>
      <c r="V193" s="38"/>
      <c r="W193" s="38"/>
      <c r="X193" s="38"/>
      <c r="Y193" s="38"/>
      <c r="Z193" s="38"/>
      <c r="AA193" s="38"/>
      <c r="AB193" s="38"/>
      <c r="AC193" s="38"/>
      <c r="AD193" s="38"/>
      <c r="AE193" s="38"/>
      <c r="AF193" s="49"/>
    </row>
    <row r="194" spans="1:32" ht="15">
      <c r="A194" s="11" t="s">
        <v>624</v>
      </c>
      <c r="B194" s="12" t="s">
        <v>34</v>
      </c>
      <c r="C194" s="13" t="s">
        <v>47</v>
      </c>
      <c r="D194" s="13" t="s">
        <v>622</v>
      </c>
      <c r="E194" s="13" t="s">
        <v>625</v>
      </c>
      <c r="F194" s="14" t="s">
        <v>38</v>
      </c>
      <c r="G194" s="14" t="s">
        <v>527</v>
      </c>
      <c r="H194" s="15">
        <v>2</v>
      </c>
      <c r="I194" s="15">
        <v>10</v>
      </c>
      <c r="J194" s="16">
        <f t="shared" si="7"/>
        <v>2</v>
      </c>
      <c r="K194" s="16">
        <f t="shared" si="8"/>
        <v>20</v>
      </c>
      <c r="L194" s="18">
        <f>IFERROR(IF(B194="funkcna poziadavka",VLOOKUP(G194,[1]MODULY_CBA!$B$3:$E$23,4,0)*H194/SUMIFS($H$3:$H$332,$G$3:$G$332,G194,$B$3:$B$332,B194),),)</f>
        <v>0.52631578947368418</v>
      </c>
      <c r="M194" s="16">
        <f>IFERROR(IF(B194="Funkcna poziadavka",VLOOKUP(G194,[1]MODULY_CBA!$B$3:$E$23,3,0),),)</f>
        <v>0.99499999999999988</v>
      </c>
      <c r="N194" s="16">
        <f>IFERROR(IF(B194="funkcna poziadavka",VLOOKUP(G194,[1]MODULY_CBA!$B$3:$E$23,2,0),),)</f>
        <v>1.17</v>
      </c>
      <c r="O194" s="31">
        <f t="shared" si="9"/>
        <v>23.895710526315785</v>
      </c>
      <c r="P194" s="32">
        <f>IFERROR(O194*VLOOKUP(G194,[1]MODULY_CBA!$B$3:$F$23,5,0),)</f>
        <v>477.91421052631569</v>
      </c>
      <c r="Q194" s="20" t="str">
        <f>IFERROR(VLOOKUP(G194,[1]MODULY_CBA!$B$3:$I$23,6,0),"")</f>
        <v>Inkrement 1</v>
      </c>
      <c r="R194" s="38"/>
      <c r="S194" s="38"/>
      <c r="T194" s="38"/>
      <c r="U194" s="38"/>
      <c r="V194" s="38"/>
      <c r="W194" s="38"/>
      <c r="X194" s="38"/>
      <c r="Y194" s="38"/>
      <c r="Z194" s="38"/>
      <c r="AA194" s="38"/>
      <c r="AB194" s="38"/>
      <c r="AC194" s="38"/>
      <c r="AD194" s="38"/>
      <c r="AE194" s="38"/>
      <c r="AF194" s="49"/>
    </row>
    <row r="195" spans="1:32" ht="43.5">
      <c r="A195" s="11" t="s">
        <v>626</v>
      </c>
      <c r="B195" s="12" t="s">
        <v>34</v>
      </c>
      <c r="C195" s="13" t="s">
        <v>47</v>
      </c>
      <c r="D195" s="13" t="s">
        <v>627</v>
      </c>
      <c r="E195" s="13" t="s">
        <v>628</v>
      </c>
      <c r="F195" s="14" t="s">
        <v>38</v>
      </c>
      <c r="G195" s="14" t="s">
        <v>527</v>
      </c>
      <c r="H195" s="15">
        <v>2</v>
      </c>
      <c r="I195" s="15">
        <v>10</v>
      </c>
      <c r="J195" s="16">
        <f t="shared" ref="J195:J258" si="10">IF(ISNUMBER(H195),H195,)</f>
        <v>2</v>
      </c>
      <c r="K195" s="16">
        <f t="shared" si="8"/>
        <v>20</v>
      </c>
      <c r="L195" s="18">
        <f>IFERROR(IF(B195="funkcna poziadavka",VLOOKUP(G195,[1]MODULY_CBA!$B$3:$E$23,4,0)*H195/SUMIFS($H$3:$H$332,$G$3:$G$332,G195,$B$3:$B$332,B195),),)</f>
        <v>0.52631578947368418</v>
      </c>
      <c r="M195" s="16">
        <f>IFERROR(IF(B195="Funkcna poziadavka",VLOOKUP(G195,[1]MODULY_CBA!$B$3:$E$23,3,0),),)</f>
        <v>0.99499999999999988</v>
      </c>
      <c r="N195" s="16">
        <f>IFERROR(IF(B195="funkcna poziadavka",VLOOKUP(G195,[1]MODULY_CBA!$B$3:$E$23,2,0),),)</f>
        <v>1.17</v>
      </c>
      <c r="O195" s="31">
        <f t="shared" si="9"/>
        <v>23.895710526315785</v>
      </c>
      <c r="P195" s="32">
        <f>IFERROR(O195*VLOOKUP(G195,[1]MODULY_CBA!$B$3:$F$23,5,0),)</f>
        <v>477.91421052631569</v>
      </c>
      <c r="Q195" s="20" t="str">
        <f>IFERROR(VLOOKUP(G195,[1]MODULY_CBA!$B$3:$I$23,6,0),"")</f>
        <v>Inkrement 1</v>
      </c>
      <c r="R195" s="38"/>
      <c r="S195" s="38"/>
      <c r="T195" s="38"/>
      <c r="U195" s="38"/>
      <c r="V195" s="38"/>
      <c r="W195" s="38"/>
      <c r="X195" s="38"/>
      <c r="Y195" s="38"/>
      <c r="Z195" s="38"/>
      <c r="AA195" s="38"/>
      <c r="AB195" s="38"/>
      <c r="AC195" s="38"/>
      <c r="AD195" s="38"/>
      <c r="AE195" s="38"/>
      <c r="AF195" s="49"/>
    </row>
    <row r="196" spans="1:32" ht="43.5">
      <c r="A196" s="11" t="s">
        <v>629</v>
      </c>
      <c r="B196" s="12" t="s">
        <v>34</v>
      </c>
      <c r="C196" s="13" t="s">
        <v>47</v>
      </c>
      <c r="D196" s="13" t="s">
        <v>630</v>
      </c>
      <c r="E196" s="13" t="s">
        <v>631</v>
      </c>
      <c r="F196" s="14" t="s">
        <v>38</v>
      </c>
      <c r="G196" s="14" t="s">
        <v>527</v>
      </c>
      <c r="H196" s="15">
        <v>2</v>
      </c>
      <c r="I196" s="15">
        <v>10</v>
      </c>
      <c r="J196" s="16">
        <f t="shared" si="10"/>
        <v>2</v>
      </c>
      <c r="K196" s="16">
        <f t="shared" ref="K196:K259" si="11">H196*I196</f>
        <v>20</v>
      </c>
      <c r="L196" s="18">
        <f>IFERROR(IF(B196="funkcna poziadavka",VLOOKUP(G196,[1]MODULY_CBA!$B$3:$E$23,4,0)*H196/SUMIFS($H$3:$H$332,$G$3:$G$332,G196,$B$3:$B$332,B196),),)</f>
        <v>0.52631578947368418</v>
      </c>
      <c r="M196" s="16">
        <f>IFERROR(IF(B196="Funkcna poziadavka",VLOOKUP(G196,[1]MODULY_CBA!$B$3:$E$23,3,0),),)</f>
        <v>0.99499999999999988</v>
      </c>
      <c r="N196" s="16">
        <f>IFERROR(IF(B196="funkcna poziadavka",VLOOKUP(G196,[1]MODULY_CBA!$B$3:$E$23,2,0),),)</f>
        <v>1.17</v>
      </c>
      <c r="O196" s="31">
        <f t="shared" si="9"/>
        <v>23.895710526315785</v>
      </c>
      <c r="P196" s="32">
        <f>IFERROR(O196*VLOOKUP(G196,[1]MODULY_CBA!$B$3:$F$23,5,0),)</f>
        <v>477.91421052631569</v>
      </c>
      <c r="Q196" s="20" t="str">
        <f>IFERROR(VLOOKUP(G196,[1]MODULY_CBA!$B$3:$I$23,6,0),"")</f>
        <v>Inkrement 1</v>
      </c>
      <c r="R196" s="38"/>
      <c r="S196" s="38"/>
      <c r="T196" s="38"/>
      <c r="U196" s="38"/>
      <c r="V196" s="38"/>
      <c r="W196" s="38"/>
      <c r="X196" s="38"/>
      <c r="Y196" s="38"/>
      <c r="Z196" s="38"/>
      <c r="AA196" s="38"/>
      <c r="AB196" s="38"/>
      <c r="AC196" s="38"/>
      <c r="AD196" s="38"/>
      <c r="AE196" s="38"/>
      <c r="AF196" s="49"/>
    </row>
    <row r="197" spans="1:32" ht="43.5">
      <c r="A197" s="11" t="s">
        <v>632</v>
      </c>
      <c r="B197" s="12" t="s">
        <v>34</v>
      </c>
      <c r="C197" s="13" t="s">
        <v>47</v>
      </c>
      <c r="D197" s="13" t="s">
        <v>633</v>
      </c>
      <c r="E197" s="13" t="s">
        <v>634</v>
      </c>
      <c r="F197" s="14" t="s">
        <v>38</v>
      </c>
      <c r="G197" s="14" t="s">
        <v>527</v>
      </c>
      <c r="H197" s="15">
        <v>2</v>
      </c>
      <c r="I197" s="15">
        <v>10</v>
      </c>
      <c r="J197" s="16">
        <f t="shared" si="10"/>
        <v>2</v>
      </c>
      <c r="K197" s="16">
        <f t="shared" si="11"/>
        <v>20</v>
      </c>
      <c r="L197" s="18">
        <f>IFERROR(IF(B197="funkcna poziadavka",VLOOKUP(G197,[1]MODULY_CBA!$B$3:$E$23,4,0)*H197/SUMIFS($H$3:$H$332,$G$3:$G$332,G197,$B$3:$B$332,B197),),)</f>
        <v>0.52631578947368418</v>
      </c>
      <c r="M197" s="16">
        <f>IFERROR(IF(B197="Funkcna poziadavka",VLOOKUP(G197,[1]MODULY_CBA!$B$3:$E$23,3,0),),)</f>
        <v>0.99499999999999988</v>
      </c>
      <c r="N197" s="16">
        <f>IFERROR(IF(B197="funkcna poziadavka",VLOOKUP(G197,[1]MODULY_CBA!$B$3:$E$23,2,0),),)</f>
        <v>1.17</v>
      </c>
      <c r="O197" s="31">
        <f t="shared" si="9"/>
        <v>23.895710526315785</v>
      </c>
      <c r="P197" s="32">
        <f>IFERROR(O197*VLOOKUP(G197,[1]MODULY_CBA!$B$3:$F$23,5,0),)</f>
        <v>477.91421052631569</v>
      </c>
      <c r="Q197" s="20" t="str">
        <f>IFERROR(VLOOKUP(G197,[1]MODULY_CBA!$B$3:$I$23,6,0),"")</f>
        <v>Inkrement 1</v>
      </c>
      <c r="R197" s="38"/>
      <c r="S197" s="38"/>
      <c r="T197" s="38"/>
      <c r="U197" s="38"/>
      <c r="V197" s="38"/>
      <c r="W197" s="38"/>
      <c r="X197" s="38"/>
      <c r="Y197" s="38"/>
      <c r="Z197" s="38"/>
      <c r="AA197" s="38"/>
      <c r="AB197" s="38"/>
      <c r="AC197" s="38"/>
      <c r="AD197" s="38"/>
      <c r="AE197" s="38"/>
      <c r="AF197" s="49"/>
    </row>
    <row r="198" spans="1:32" ht="29.25">
      <c r="A198" s="11" t="s">
        <v>635</v>
      </c>
      <c r="B198" s="12" t="s">
        <v>34</v>
      </c>
      <c r="C198" s="13" t="s">
        <v>47</v>
      </c>
      <c r="D198" s="13" t="s">
        <v>636</v>
      </c>
      <c r="E198" s="13" t="s">
        <v>637</v>
      </c>
      <c r="F198" s="14" t="s">
        <v>38</v>
      </c>
      <c r="G198" s="14" t="s">
        <v>527</v>
      </c>
      <c r="H198" s="15">
        <v>2</v>
      </c>
      <c r="I198" s="15">
        <v>10</v>
      </c>
      <c r="J198" s="16">
        <f t="shared" si="10"/>
        <v>2</v>
      </c>
      <c r="K198" s="16">
        <f t="shared" si="11"/>
        <v>20</v>
      </c>
      <c r="L198" s="18">
        <f>IFERROR(IF(B198="funkcna poziadavka",VLOOKUP(G198,[1]MODULY_CBA!$B$3:$E$23,4,0)*H198/SUMIFS($H$3:$H$332,$G$3:$G$332,G198,$B$3:$B$332,B198),),)</f>
        <v>0.52631578947368418</v>
      </c>
      <c r="M198" s="16">
        <f>IFERROR(IF(B198="Funkcna poziadavka",VLOOKUP(G198,[1]MODULY_CBA!$B$3:$E$23,3,0),),)</f>
        <v>0.99499999999999988</v>
      </c>
      <c r="N198" s="16">
        <f>IFERROR(IF(B198="funkcna poziadavka",VLOOKUP(G198,[1]MODULY_CBA!$B$3:$E$23,2,0),),)</f>
        <v>1.17</v>
      </c>
      <c r="O198" s="31">
        <f t="shared" si="9"/>
        <v>23.895710526315785</v>
      </c>
      <c r="P198" s="32">
        <f>IFERROR(O198*VLOOKUP(G198,[1]MODULY_CBA!$B$3:$F$23,5,0),)</f>
        <v>477.91421052631569</v>
      </c>
      <c r="Q198" s="20" t="str">
        <f>IFERROR(VLOOKUP(G198,[1]MODULY_CBA!$B$3:$I$23,6,0),"")</f>
        <v>Inkrement 1</v>
      </c>
      <c r="R198" s="38"/>
      <c r="S198" s="38"/>
      <c r="T198" s="38"/>
      <c r="U198" s="38"/>
      <c r="V198" s="38"/>
      <c r="W198" s="38"/>
      <c r="X198" s="38"/>
      <c r="Y198" s="38"/>
      <c r="Z198" s="38"/>
      <c r="AA198" s="38"/>
      <c r="AB198" s="38"/>
      <c r="AC198" s="38"/>
      <c r="AD198" s="38"/>
      <c r="AE198" s="38"/>
      <c r="AF198" s="49"/>
    </row>
    <row r="199" spans="1:32" ht="72">
      <c r="A199" s="11" t="s">
        <v>638</v>
      </c>
      <c r="B199" s="12" t="s">
        <v>34</v>
      </c>
      <c r="C199" s="13" t="s">
        <v>47</v>
      </c>
      <c r="D199" s="13" t="s">
        <v>639</v>
      </c>
      <c r="E199" s="13" t="s">
        <v>640</v>
      </c>
      <c r="F199" s="14" t="s">
        <v>38</v>
      </c>
      <c r="G199" s="14" t="s">
        <v>527</v>
      </c>
      <c r="H199" s="15">
        <v>2</v>
      </c>
      <c r="I199" s="15">
        <v>10</v>
      </c>
      <c r="J199" s="16">
        <f t="shared" si="10"/>
        <v>2</v>
      </c>
      <c r="K199" s="16">
        <f t="shared" si="11"/>
        <v>20</v>
      </c>
      <c r="L199" s="18">
        <f>IFERROR(IF(B199="funkcna poziadavka",VLOOKUP(G199,[1]MODULY_CBA!$B$3:$E$23,4,0)*H199/SUMIFS($H$3:$H$332,$G$3:$G$332,G199,$B$3:$B$332,B199),),)</f>
        <v>0.52631578947368418</v>
      </c>
      <c r="M199" s="16">
        <f>IFERROR(IF(B199="Funkcna poziadavka",VLOOKUP(G199,[1]MODULY_CBA!$B$3:$E$23,3,0),),)</f>
        <v>0.99499999999999988</v>
      </c>
      <c r="N199" s="16">
        <f>IFERROR(IF(B199="funkcna poziadavka",VLOOKUP(G199,[1]MODULY_CBA!$B$3:$E$23,2,0),),)</f>
        <v>1.17</v>
      </c>
      <c r="O199" s="31">
        <f t="shared" si="9"/>
        <v>23.895710526315785</v>
      </c>
      <c r="P199" s="32">
        <f>IFERROR(O199*VLOOKUP(G199,[1]MODULY_CBA!$B$3:$F$23,5,0),)</f>
        <v>477.91421052631569</v>
      </c>
      <c r="Q199" s="20" t="str">
        <f>IFERROR(VLOOKUP(G199,[1]MODULY_CBA!$B$3:$I$23,6,0),"")</f>
        <v>Inkrement 1</v>
      </c>
      <c r="R199" s="38"/>
      <c r="S199" s="38"/>
      <c r="T199" s="38"/>
      <c r="U199" s="38"/>
      <c r="V199" s="38"/>
      <c r="W199" s="38"/>
      <c r="X199" s="38"/>
      <c r="Y199" s="38"/>
      <c r="Z199" s="38"/>
      <c r="AA199" s="38"/>
      <c r="AB199" s="38"/>
      <c r="AC199" s="38"/>
      <c r="AD199" s="38"/>
      <c r="AE199" s="38"/>
      <c r="AF199" s="49"/>
    </row>
    <row r="200" spans="1:32" ht="29.25">
      <c r="A200" s="11" t="s">
        <v>641</v>
      </c>
      <c r="B200" s="12" t="s">
        <v>34</v>
      </c>
      <c r="C200" s="13" t="s">
        <v>47</v>
      </c>
      <c r="D200" s="13" t="s">
        <v>642</v>
      </c>
      <c r="E200" s="13" t="s">
        <v>643</v>
      </c>
      <c r="F200" s="14" t="s">
        <v>38</v>
      </c>
      <c r="G200" s="14" t="s">
        <v>527</v>
      </c>
      <c r="H200" s="15">
        <v>2</v>
      </c>
      <c r="I200" s="15">
        <v>10</v>
      </c>
      <c r="J200" s="16">
        <f t="shared" si="10"/>
        <v>2</v>
      </c>
      <c r="K200" s="16">
        <f t="shared" si="11"/>
        <v>20</v>
      </c>
      <c r="L200" s="18">
        <f>IFERROR(IF(B200="funkcna poziadavka",VLOOKUP(G200,[1]MODULY_CBA!$B$3:$E$23,4,0)*H200/SUMIFS($H$3:$H$332,$G$3:$G$332,G200,$B$3:$B$332,B200),),)</f>
        <v>0.52631578947368418</v>
      </c>
      <c r="M200" s="16">
        <f>IFERROR(IF(B200="Funkcna poziadavka",VLOOKUP(G200,[1]MODULY_CBA!$B$3:$E$23,3,0),),)</f>
        <v>0.99499999999999988</v>
      </c>
      <c r="N200" s="16">
        <f>IFERROR(IF(B200="funkcna poziadavka",VLOOKUP(G200,[1]MODULY_CBA!$B$3:$E$23,2,0),),)</f>
        <v>1.17</v>
      </c>
      <c r="O200" s="31">
        <f t="shared" si="9"/>
        <v>23.895710526315785</v>
      </c>
      <c r="P200" s="32">
        <f>IFERROR(O200*VLOOKUP(G200,[1]MODULY_CBA!$B$3:$F$23,5,0),)</f>
        <v>477.91421052631569</v>
      </c>
      <c r="Q200" s="20" t="str">
        <f>IFERROR(VLOOKUP(G200,[1]MODULY_CBA!$B$3:$I$23,6,0),"")</f>
        <v>Inkrement 1</v>
      </c>
      <c r="R200" s="38"/>
      <c r="S200" s="38"/>
      <c r="T200" s="38"/>
      <c r="U200" s="38"/>
      <c r="V200" s="38"/>
      <c r="W200" s="38"/>
      <c r="X200" s="38"/>
      <c r="Y200" s="38"/>
      <c r="Z200" s="38"/>
      <c r="AA200" s="38"/>
      <c r="AB200" s="38"/>
      <c r="AC200" s="38"/>
      <c r="AD200" s="38"/>
      <c r="AE200" s="38"/>
      <c r="AF200" s="49"/>
    </row>
    <row r="201" spans="1:32" ht="15">
      <c r="A201" s="11" t="s">
        <v>644</v>
      </c>
      <c r="B201" s="12" t="s">
        <v>34</v>
      </c>
      <c r="C201" s="13" t="s">
        <v>47</v>
      </c>
      <c r="D201" s="13" t="s">
        <v>645</v>
      </c>
      <c r="E201" s="13" t="s">
        <v>646</v>
      </c>
      <c r="F201" s="14" t="s">
        <v>38</v>
      </c>
      <c r="G201" s="14" t="s">
        <v>527</v>
      </c>
      <c r="H201" s="15">
        <v>2</v>
      </c>
      <c r="I201" s="15">
        <v>10</v>
      </c>
      <c r="J201" s="16">
        <f t="shared" si="10"/>
        <v>2</v>
      </c>
      <c r="K201" s="16">
        <f t="shared" si="11"/>
        <v>20</v>
      </c>
      <c r="L201" s="18">
        <f>IFERROR(IF(B201="funkcna poziadavka",VLOOKUP(G201,[1]MODULY_CBA!$B$3:$E$23,4,0)*H201/SUMIFS($H$3:$H$332,$G$3:$G$332,G201,$B$3:$B$332,B201),),)</f>
        <v>0.52631578947368418</v>
      </c>
      <c r="M201" s="16">
        <f>IFERROR(IF(B201="Funkcna poziadavka",VLOOKUP(G201,[1]MODULY_CBA!$B$3:$E$23,3,0),),)</f>
        <v>0.99499999999999988</v>
      </c>
      <c r="N201" s="16">
        <f>IFERROR(IF(B201="funkcna poziadavka",VLOOKUP(G201,[1]MODULY_CBA!$B$3:$E$23,2,0),),)</f>
        <v>1.17</v>
      </c>
      <c r="O201" s="31">
        <f t="shared" si="9"/>
        <v>23.895710526315785</v>
      </c>
      <c r="P201" s="32">
        <f>IFERROR(O201*VLOOKUP(G201,[1]MODULY_CBA!$B$3:$F$23,5,0),)</f>
        <v>477.91421052631569</v>
      </c>
      <c r="Q201" s="20" t="str">
        <f>IFERROR(VLOOKUP(G201,[1]MODULY_CBA!$B$3:$I$23,6,0),"")</f>
        <v>Inkrement 1</v>
      </c>
      <c r="R201" s="38"/>
      <c r="S201" s="38"/>
      <c r="T201" s="38"/>
      <c r="U201" s="38"/>
      <c r="V201" s="38"/>
      <c r="W201" s="38"/>
      <c r="X201" s="38"/>
      <c r="Y201" s="38"/>
      <c r="Z201" s="38"/>
      <c r="AA201" s="38"/>
      <c r="AB201" s="38"/>
      <c r="AC201" s="38"/>
      <c r="AD201" s="38"/>
      <c r="AE201" s="38"/>
      <c r="AF201" s="49"/>
    </row>
    <row r="202" spans="1:32" ht="15">
      <c r="A202" s="11" t="s">
        <v>647</v>
      </c>
      <c r="B202" s="12" t="s">
        <v>34</v>
      </c>
      <c r="C202" s="13" t="s">
        <v>47</v>
      </c>
      <c r="D202" s="13" t="s">
        <v>645</v>
      </c>
      <c r="E202" s="13" t="s">
        <v>648</v>
      </c>
      <c r="F202" s="14" t="s">
        <v>38</v>
      </c>
      <c r="G202" s="14" t="s">
        <v>527</v>
      </c>
      <c r="H202" s="15">
        <v>2</v>
      </c>
      <c r="I202" s="15">
        <v>10</v>
      </c>
      <c r="J202" s="16">
        <f t="shared" si="10"/>
        <v>2</v>
      </c>
      <c r="K202" s="16">
        <f t="shared" si="11"/>
        <v>20</v>
      </c>
      <c r="L202" s="18">
        <f>IFERROR(IF(B202="funkcna poziadavka",VLOOKUP(G202,[1]MODULY_CBA!$B$3:$E$23,4,0)*H202/SUMIFS($H$3:$H$332,$G$3:$G$332,G202,$B$3:$B$332,B202),),)</f>
        <v>0.52631578947368418</v>
      </c>
      <c r="M202" s="16">
        <f>IFERROR(IF(B202="Funkcna poziadavka",VLOOKUP(G202,[1]MODULY_CBA!$B$3:$E$23,3,0),),)</f>
        <v>0.99499999999999988</v>
      </c>
      <c r="N202" s="16">
        <f>IFERROR(IF(B202="funkcna poziadavka",VLOOKUP(G202,[1]MODULY_CBA!$B$3:$E$23,2,0),),)</f>
        <v>1.17</v>
      </c>
      <c r="O202" s="31">
        <f t="shared" si="9"/>
        <v>23.895710526315785</v>
      </c>
      <c r="P202" s="32">
        <f>IFERROR(O202*VLOOKUP(G202,[1]MODULY_CBA!$B$3:$F$23,5,0),)</f>
        <v>477.91421052631569</v>
      </c>
      <c r="Q202" s="20" t="str">
        <f>IFERROR(VLOOKUP(G202,[1]MODULY_CBA!$B$3:$I$23,6,0),"")</f>
        <v>Inkrement 1</v>
      </c>
      <c r="R202" s="38"/>
      <c r="S202" s="38"/>
      <c r="T202" s="38"/>
      <c r="U202" s="38"/>
      <c r="V202" s="38"/>
      <c r="W202" s="38"/>
      <c r="X202" s="38"/>
      <c r="Y202" s="38"/>
      <c r="Z202" s="38"/>
      <c r="AA202" s="38"/>
      <c r="AB202" s="38"/>
      <c r="AC202" s="38"/>
      <c r="AD202" s="38"/>
      <c r="AE202" s="38"/>
      <c r="AF202" s="49"/>
    </row>
    <row r="203" spans="1:32" ht="15">
      <c r="A203" s="11" t="s">
        <v>649</v>
      </c>
      <c r="B203" s="12" t="s">
        <v>34</v>
      </c>
      <c r="C203" s="13" t="s">
        <v>47</v>
      </c>
      <c r="D203" s="13" t="s">
        <v>645</v>
      </c>
      <c r="E203" s="13" t="s">
        <v>650</v>
      </c>
      <c r="F203" s="14" t="s">
        <v>38</v>
      </c>
      <c r="G203" s="14" t="s">
        <v>527</v>
      </c>
      <c r="H203" s="15">
        <v>2</v>
      </c>
      <c r="I203" s="15">
        <v>10</v>
      </c>
      <c r="J203" s="16">
        <f t="shared" si="10"/>
        <v>2</v>
      </c>
      <c r="K203" s="16">
        <f t="shared" si="11"/>
        <v>20</v>
      </c>
      <c r="L203" s="18">
        <f>IFERROR(IF(B203="funkcna poziadavka",VLOOKUP(G203,[1]MODULY_CBA!$B$3:$E$23,4,0)*H203/SUMIFS($H$3:$H$332,$G$3:$G$332,G203,$B$3:$B$332,B203),),)</f>
        <v>0.52631578947368418</v>
      </c>
      <c r="M203" s="16">
        <f>IFERROR(IF(B203="Funkcna poziadavka",VLOOKUP(G203,[1]MODULY_CBA!$B$3:$E$23,3,0),),)</f>
        <v>0.99499999999999988</v>
      </c>
      <c r="N203" s="16">
        <f>IFERROR(IF(B203="funkcna poziadavka",VLOOKUP(G203,[1]MODULY_CBA!$B$3:$E$23,2,0),),)</f>
        <v>1.17</v>
      </c>
      <c r="O203" s="31">
        <f t="shared" si="9"/>
        <v>23.895710526315785</v>
      </c>
      <c r="P203" s="32">
        <f>IFERROR(O203*VLOOKUP(G203,[1]MODULY_CBA!$B$3:$F$23,5,0),)</f>
        <v>477.91421052631569</v>
      </c>
      <c r="Q203" s="20" t="str">
        <f>IFERROR(VLOOKUP(G203,[1]MODULY_CBA!$B$3:$I$23,6,0),"")</f>
        <v>Inkrement 1</v>
      </c>
      <c r="R203" s="38"/>
      <c r="S203" s="38"/>
      <c r="T203" s="38"/>
      <c r="U203" s="38"/>
      <c r="V203" s="38"/>
      <c r="W203" s="38"/>
      <c r="X203" s="38"/>
      <c r="Y203" s="38"/>
      <c r="Z203" s="38"/>
      <c r="AA203" s="38"/>
      <c r="AB203" s="38"/>
      <c r="AC203" s="38"/>
      <c r="AD203" s="38"/>
      <c r="AE203" s="38"/>
      <c r="AF203" s="49"/>
    </row>
    <row r="204" spans="1:32" ht="29.25">
      <c r="A204" s="11" t="s">
        <v>651</v>
      </c>
      <c r="B204" s="12" t="s">
        <v>34</v>
      </c>
      <c r="C204" s="13" t="s">
        <v>241</v>
      </c>
      <c r="D204" s="13" t="s">
        <v>652</v>
      </c>
      <c r="E204" s="13" t="s">
        <v>653</v>
      </c>
      <c r="F204" s="14" t="s">
        <v>38</v>
      </c>
      <c r="G204" s="14" t="s">
        <v>527</v>
      </c>
      <c r="H204" s="15">
        <v>2</v>
      </c>
      <c r="I204" s="15">
        <v>10</v>
      </c>
      <c r="J204" s="16">
        <f t="shared" si="10"/>
        <v>2</v>
      </c>
      <c r="K204" s="16">
        <f t="shared" si="11"/>
        <v>20</v>
      </c>
      <c r="L204" s="18">
        <f>IFERROR(IF(B204="funkcna poziadavka",VLOOKUP(G204,[1]MODULY_CBA!$B$3:$E$23,4,0)*H204/SUMIFS($H$3:$H$332,$G$3:$G$332,G204,$B$3:$B$332,B204),),)</f>
        <v>0.52631578947368418</v>
      </c>
      <c r="M204" s="16">
        <f>IFERROR(IF(B204="Funkcna poziadavka",VLOOKUP(G204,[1]MODULY_CBA!$B$3:$E$23,3,0),),)</f>
        <v>0.99499999999999988</v>
      </c>
      <c r="N204" s="16">
        <f>IFERROR(IF(B204="funkcna poziadavka",VLOOKUP(G204,[1]MODULY_CBA!$B$3:$E$23,2,0),),)</f>
        <v>1.17</v>
      </c>
      <c r="O204" s="31">
        <f t="shared" ref="O204:O267" si="12">(K204+L204)*M204*N204</f>
        <v>23.895710526315785</v>
      </c>
      <c r="P204" s="32">
        <f>IFERROR(O204*VLOOKUP(G204,[1]MODULY_CBA!$B$3:$F$23,5,0),)</f>
        <v>477.91421052631569</v>
      </c>
      <c r="Q204" s="20" t="str">
        <f>IFERROR(VLOOKUP(G204,[1]MODULY_CBA!$B$3:$I$23,6,0),"")</f>
        <v>Inkrement 1</v>
      </c>
      <c r="R204" s="38"/>
      <c r="S204" s="38"/>
      <c r="T204" s="38"/>
      <c r="U204" s="38"/>
      <c r="V204" s="38"/>
      <c r="W204" s="38"/>
      <c r="X204" s="38"/>
      <c r="Y204" s="38"/>
      <c r="Z204" s="38"/>
      <c r="AA204" s="38"/>
      <c r="AB204" s="38"/>
      <c r="AC204" s="38"/>
      <c r="AD204" s="38"/>
      <c r="AE204" s="38"/>
      <c r="AF204" s="49"/>
    </row>
    <row r="205" spans="1:32" ht="29.25">
      <c r="A205" s="11" t="s">
        <v>654</v>
      </c>
      <c r="B205" s="12" t="s">
        <v>34</v>
      </c>
      <c r="C205" s="13" t="s">
        <v>241</v>
      </c>
      <c r="D205" s="13" t="s">
        <v>412</v>
      </c>
      <c r="E205" s="13" t="s">
        <v>655</v>
      </c>
      <c r="F205" s="14" t="s">
        <v>38</v>
      </c>
      <c r="G205" s="14" t="s">
        <v>527</v>
      </c>
      <c r="H205" s="15">
        <v>2</v>
      </c>
      <c r="I205" s="15">
        <v>10</v>
      </c>
      <c r="J205" s="16">
        <f t="shared" si="10"/>
        <v>2</v>
      </c>
      <c r="K205" s="16">
        <f t="shared" si="11"/>
        <v>20</v>
      </c>
      <c r="L205" s="18">
        <f>IFERROR(IF(B205="funkcna poziadavka",VLOOKUP(G205,[1]MODULY_CBA!$B$3:$E$23,4,0)*H205/SUMIFS($H$3:$H$332,$G$3:$G$332,G205,$B$3:$B$332,B205),),)</f>
        <v>0.52631578947368418</v>
      </c>
      <c r="M205" s="16">
        <f>IFERROR(IF(B205="Funkcna poziadavka",VLOOKUP(G205,[1]MODULY_CBA!$B$3:$E$23,3,0),),)</f>
        <v>0.99499999999999988</v>
      </c>
      <c r="N205" s="16">
        <f>IFERROR(IF(B205="funkcna poziadavka",VLOOKUP(G205,[1]MODULY_CBA!$B$3:$E$23,2,0),),)</f>
        <v>1.17</v>
      </c>
      <c r="O205" s="31">
        <f t="shared" si="12"/>
        <v>23.895710526315785</v>
      </c>
      <c r="P205" s="32">
        <f>IFERROR(O205*VLOOKUP(G205,[1]MODULY_CBA!$B$3:$F$23,5,0),)</f>
        <v>477.91421052631569</v>
      </c>
      <c r="Q205" s="20" t="str">
        <f>IFERROR(VLOOKUP(G205,[1]MODULY_CBA!$B$3:$I$23,6,0),"")</f>
        <v>Inkrement 1</v>
      </c>
      <c r="R205" s="38"/>
      <c r="S205" s="38"/>
      <c r="T205" s="38"/>
      <c r="U205" s="38"/>
      <c r="V205" s="38"/>
      <c r="W205" s="38"/>
      <c r="X205" s="38"/>
      <c r="Y205" s="38"/>
      <c r="Z205" s="38"/>
      <c r="AA205" s="38"/>
      <c r="AB205" s="38"/>
      <c r="AC205" s="38"/>
      <c r="AD205" s="38"/>
      <c r="AE205" s="38"/>
      <c r="AF205" s="49"/>
    </row>
    <row r="206" spans="1:32" ht="29.25">
      <c r="A206" s="11" t="s">
        <v>656</v>
      </c>
      <c r="B206" s="27" t="s">
        <v>34</v>
      </c>
      <c r="C206" s="50" t="s">
        <v>47</v>
      </c>
      <c r="D206" s="13" t="s">
        <v>657</v>
      </c>
      <c r="E206" s="13" t="s">
        <v>658</v>
      </c>
      <c r="F206" s="14" t="s">
        <v>38</v>
      </c>
      <c r="G206" s="14" t="s">
        <v>527</v>
      </c>
      <c r="H206" s="15">
        <v>2</v>
      </c>
      <c r="I206" s="15">
        <v>10</v>
      </c>
      <c r="J206" s="16">
        <f t="shared" si="10"/>
        <v>2</v>
      </c>
      <c r="K206" s="16">
        <f t="shared" si="11"/>
        <v>20</v>
      </c>
      <c r="L206" s="18">
        <f>IFERROR(IF(B206="funkcna poziadavka",VLOOKUP(G206,[1]MODULY_CBA!$B$3:$E$23,4,0)*H206/SUMIFS($H$3:$H$332,$G$3:$G$332,G206,$B$3:$B$332,B206),),)</f>
        <v>0.52631578947368418</v>
      </c>
      <c r="M206" s="16">
        <f>IFERROR(IF(B206="Funkcna poziadavka",VLOOKUP(G206,[1]MODULY_CBA!$B$3:$E$23,3,0),),)</f>
        <v>0.99499999999999988</v>
      </c>
      <c r="N206" s="16">
        <f>IFERROR(IF(B206="funkcna poziadavka",VLOOKUP(G206,[1]MODULY_CBA!$B$3:$E$23,2,0),),)</f>
        <v>1.17</v>
      </c>
      <c r="O206" s="31">
        <f t="shared" si="12"/>
        <v>23.895710526315785</v>
      </c>
      <c r="P206" s="32">
        <f>IFERROR(O206*VLOOKUP(G206,[1]MODULY_CBA!$B$3:$F$23,5,0),)</f>
        <v>477.91421052631569</v>
      </c>
      <c r="Q206" s="20" t="str">
        <f>IFERROR(VLOOKUP(G206,[1]MODULY_CBA!$B$3:$I$23,6,0),"")</f>
        <v>Inkrement 1</v>
      </c>
      <c r="R206" s="38"/>
      <c r="S206" s="38"/>
      <c r="T206" s="38"/>
      <c r="U206" s="38"/>
      <c r="V206" s="38"/>
      <c r="W206" s="38"/>
      <c r="X206" s="38"/>
      <c r="Y206" s="38"/>
      <c r="Z206" s="38"/>
      <c r="AA206" s="38"/>
      <c r="AB206" s="38"/>
      <c r="AC206" s="38"/>
      <c r="AD206" s="38"/>
      <c r="AE206" s="38"/>
      <c r="AF206" s="49"/>
    </row>
    <row r="207" spans="1:32" ht="43.5">
      <c r="A207" s="11" t="s">
        <v>659</v>
      </c>
      <c r="B207" s="27" t="s">
        <v>34</v>
      </c>
      <c r="C207" s="50" t="s">
        <v>47</v>
      </c>
      <c r="D207" s="13" t="s">
        <v>660</v>
      </c>
      <c r="E207" s="13" t="s">
        <v>661</v>
      </c>
      <c r="F207" s="14" t="s">
        <v>38</v>
      </c>
      <c r="G207" s="14" t="s">
        <v>527</v>
      </c>
      <c r="H207" s="15">
        <v>2</v>
      </c>
      <c r="I207" s="15">
        <v>10</v>
      </c>
      <c r="J207" s="16">
        <f t="shared" si="10"/>
        <v>2</v>
      </c>
      <c r="K207" s="16">
        <f t="shared" si="11"/>
        <v>20</v>
      </c>
      <c r="L207" s="18">
        <f>IFERROR(IF(B207="funkcna poziadavka",VLOOKUP(G207,[1]MODULY_CBA!$B$3:$E$23,4,0)*H207/SUMIFS($H$3:$H$332,$G$3:$G$332,G207,$B$3:$B$332,B207),),)</f>
        <v>0.52631578947368418</v>
      </c>
      <c r="M207" s="16">
        <f>IFERROR(IF(B207="Funkcna poziadavka",VLOOKUP(G207,[1]MODULY_CBA!$B$3:$E$23,3,0),),)</f>
        <v>0.99499999999999988</v>
      </c>
      <c r="N207" s="16">
        <f>IFERROR(IF(B207="funkcna poziadavka",VLOOKUP(G207,[1]MODULY_CBA!$B$3:$E$23,2,0),),)</f>
        <v>1.17</v>
      </c>
      <c r="O207" s="31">
        <f t="shared" si="12"/>
        <v>23.895710526315785</v>
      </c>
      <c r="P207" s="32">
        <f>IFERROR(O207*VLOOKUP(G207,[1]MODULY_CBA!$B$3:$F$23,5,0),)</f>
        <v>477.91421052631569</v>
      </c>
      <c r="Q207" s="20" t="str">
        <f>IFERROR(VLOOKUP(G207,[1]MODULY_CBA!$B$3:$I$23,6,0),"")</f>
        <v>Inkrement 1</v>
      </c>
      <c r="R207" s="38"/>
      <c r="S207" s="38"/>
      <c r="T207" s="38"/>
      <c r="U207" s="38"/>
      <c r="V207" s="38"/>
      <c r="W207" s="38"/>
      <c r="X207" s="38"/>
      <c r="Y207" s="38"/>
      <c r="Z207" s="38"/>
      <c r="AA207" s="38"/>
      <c r="AB207" s="38"/>
      <c r="AC207" s="38"/>
      <c r="AD207" s="38"/>
      <c r="AE207" s="38"/>
      <c r="AF207" s="49"/>
    </row>
    <row r="208" spans="1:32" ht="29.25">
      <c r="A208" s="11" t="s">
        <v>662</v>
      </c>
      <c r="B208" s="27" t="s">
        <v>34</v>
      </c>
      <c r="C208" s="50" t="s">
        <v>47</v>
      </c>
      <c r="D208" s="13" t="s">
        <v>663</v>
      </c>
      <c r="E208" s="13" t="s">
        <v>664</v>
      </c>
      <c r="F208" s="14" t="s">
        <v>38</v>
      </c>
      <c r="G208" s="14" t="s">
        <v>527</v>
      </c>
      <c r="H208" s="15">
        <v>2</v>
      </c>
      <c r="I208" s="15">
        <v>10</v>
      </c>
      <c r="J208" s="16">
        <f t="shared" si="10"/>
        <v>2</v>
      </c>
      <c r="K208" s="16">
        <f t="shared" si="11"/>
        <v>20</v>
      </c>
      <c r="L208" s="18">
        <f>IFERROR(IF(B208="funkcna poziadavka",VLOOKUP(G208,[1]MODULY_CBA!$B$3:$E$23,4,0)*H208/SUMIFS($H$3:$H$332,$G$3:$G$332,G208,$B$3:$B$332,B208),),)</f>
        <v>0.52631578947368418</v>
      </c>
      <c r="M208" s="16">
        <f>IFERROR(IF(B208="Funkcna poziadavka",VLOOKUP(G208,[1]MODULY_CBA!$B$3:$E$23,3,0),),)</f>
        <v>0.99499999999999988</v>
      </c>
      <c r="N208" s="16">
        <f>IFERROR(IF(B208="funkcna poziadavka",VLOOKUP(G208,[1]MODULY_CBA!$B$3:$E$23,2,0),),)</f>
        <v>1.17</v>
      </c>
      <c r="O208" s="31">
        <f t="shared" si="12"/>
        <v>23.895710526315785</v>
      </c>
      <c r="P208" s="32">
        <f>IFERROR(O208*VLOOKUP(G208,[1]MODULY_CBA!$B$3:$F$23,5,0),)</f>
        <v>477.91421052631569</v>
      </c>
      <c r="Q208" s="20" t="str">
        <f>IFERROR(VLOOKUP(G208,[1]MODULY_CBA!$B$3:$I$23,6,0),"")</f>
        <v>Inkrement 1</v>
      </c>
      <c r="R208" s="38"/>
      <c r="S208" s="38"/>
      <c r="T208" s="38"/>
      <c r="U208" s="38"/>
      <c r="V208" s="38"/>
      <c r="W208" s="38"/>
      <c r="X208" s="38"/>
      <c r="Y208" s="38"/>
      <c r="Z208" s="38"/>
      <c r="AA208" s="38"/>
      <c r="AB208" s="38"/>
      <c r="AC208" s="38"/>
      <c r="AD208" s="38"/>
      <c r="AE208" s="38"/>
      <c r="AF208" s="49"/>
    </row>
    <row r="209" spans="1:32" ht="29.25">
      <c r="A209" s="11" t="s">
        <v>665</v>
      </c>
      <c r="B209" s="27" t="s">
        <v>34</v>
      </c>
      <c r="C209" s="50" t="s">
        <v>47</v>
      </c>
      <c r="D209" s="13" t="s">
        <v>666</v>
      </c>
      <c r="E209" s="13" t="s">
        <v>667</v>
      </c>
      <c r="F209" s="14" t="s">
        <v>38</v>
      </c>
      <c r="G209" s="14" t="s">
        <v>527</v>
      </c>
      <c r="H209" s="15">
        <v>2</v>
      </c>
      <c r="I209" s="15">
        <v>10</v>
      </c>
      <c r="J209" s="16">
        <f t="shared" si="10"/>
        <v>2</v>
      </c>
      <c r="K209" s="16">
        <f t="shared" si="11"/>
        <v>20</v>
      </c>
      <c r="L209" s="18">
        <f>IFERROR(IF(B209="funkcna poziadavka",VLOOKUP(G209,[1]MODULY_CBA!$B$3:$E$23,4,0)*H209/SUMIFS($H$3:$H$332,$G$3:$G$332,G209,$B$3:$B$332,B209),),)</f>
        <v>0.52631578947368418</v>
      </c>
      <c r="M209" s="16">
        <f>IFERROR(IF(B209="Funkcna poziadavka",VLOOKUP(G209,[1]MODULY_CBA!$B$3:$E$23,3,0),),)</f>
        <v>0.99499999999999988</v>
      </c>
      <c r="N209" s="16">
        <f>IFERROR(IF(B209="funkcna poziadavka",VLOOKUP(G209,[1]MODULY_CBA!$B$3:$E$23,2,0),),)</f>
        <v>1.17</v>
      </c>
      <c r="O209" s="31">
        <f t="shared" si="12"/>
        <v>23.895710526315785</v>
      </c>
      <c r="P209" s="32">
        <f>IFERROR(O209*VLOOKUP(G209,[1]MODULY_CBA!$B$3:$F$23,5,0),)</f>
        <v>477.91421052631569</v>
      </c>
      <c r="Q209" s="20" t="str">
        <f>IFERROR(VLOOKUP(G209,[1]MODULY_CBA!$B$3:$I$23,6,0),"")</f>
        <v>Inkrement 1</v>
      </c>
      <c r="R209" s="38"/>
      <c r="S209" s="38"/>
      <c r="T209" s="38"/>
      <c r="U209" s="38"/>
      <c r="V209" s="38"/>
      <c r="W209" s="38"/>
      <c r="X209" s="38"/>
      <c r="Y209" s="38"/>
      <c r="Z209" s="38"/>
      <c r="AA209" s="38"/>
      <c r="AB209" s="38"/>
      <c r="AC209" s="38"/>
      <c r="AD209" s="38"/>
      <c r="AE209" s="38"/>
      <c r="AF209" s="49"/>
    </row>
    <row r="210" spans="1:32" ht="29.25">
      <c r="A210" s="11" t="s">
        <v>668</v>
      </c>
      <c r="B210" s="27" t="s">
        <v>34</v>
      </c>
      <c r="C210" s="42" t="s">
        <v>669</v>
      </c>
      <c r="D210" s="42" t="s">
        <v>670</v>
      </c>
      <c r="E210" s="42" t="s">
        <v>671</v>
      </c>
      <c r="F210" s="14" t="s">
        <v>38</v>
      </c>
      <c r="G210" s="14" t="s">
        <v>527</v>
      </c>
      <c r="H210" s="15">
        <v>2</v>
      </c>
      <c r="I210" s="15">
        <v>10</v>
      </c>
      <c r="J210" s="16">
        <f t="shared" si="10"/>
        <v>2</v>
      </c>
      <c r="K210" s="16">
        <f t="shared" si="11"/>
        <v>20</v>
      </c>
      <c r="L210" s="18">
        <f>IFERROR(IF(B210="funkcna poziadavka",VLOOKUP(G210,[1]MODULY_CBA!$B$3:$E$23,4,0)*H210/SUMIFS($H$3:$H$332,$G$3:$G$332,G210,$B$3:$B$332,B210),),)</f>
        <v>0.52631578947368418</v>
      </c>
      <c r="M210" s="16">
        <f>IFERROR(IF(B210="Funkcna poziadavka",VLOOKUP(G210,[1]MODULY_CBA!$B$3:$E$23,3,0),),)</f>
        <v>0.99499999999999988</v>
      </c>
      <c r="N210" s="16">
        <f>IFERROR(IF(B210="funkcna poziadavka",VLOOKUP(G210,[1]MODULY_CBA!$B$3:$E$23,2,0),),)</f>
        <v>1.17</v>
      </c>
      <c r="O210" s="31">
        <f t="shared" si="12"/>
        <v>23.895710526315785</v>
      </c>
      <c r="P210" s="32">
        <f>IFERROR(O210*VLOOKUP(G210,[1]MODULY_CBA!$B$3:$F$23,5,0),)</f>
        <v>477.91421052631569</v>
      </c>
      <c r="Q210" s="20" t="str">
        <f>IFERROR(VLOOKUP(G210,[1]MODULY_CBA!$B$3:$I$23,6,0),"")</f>
        <v>Inkrement 1</v>
      </c>
      <c r="R210" s="38"/>
      <c r="S210" s="38"/>
      <c r="T210" s="38"/>
      <c r="U210" s="38"/>
      <c r="V210" s="38"/>
      <c r="W210" s="38"/>
      <c r="X210" s="38"/>
      <c r="Y210" s="38"/>
      <c r="Z210" s="38"/>
      <c r="AA210" s="38"/>
      <c r="AB210" s="38"/>
      <c r="AC210" s="38"/>
      <c r="AD210" s="38"/>
      <c r="AE210" s="38"/>
      <c r="AF210" s="49"/>
    </row>
    <row r="211" spans="1:32" ht="29.25">
      <c r="A211" s="11" t="s">
        <v>672</v>
      </c>
      <c r="B211" s="27" t="s">
        <v>34</v>
      </c>
      <c r="C211" s="42" t="s">
        <v>669</v>
      </c>
      <c r="D211" s="42" t="s">
        <v>673</v>
      </c>
      <c r="E211" s="42" t="s">
        <v>674</v>
      </c>
      <c r="F211" s="14" t="s">
        <v>38</v>
      </c>
      <c r="G211" s="14" t="s">
        <v>527</v>
      </c>
      <c r="H211" s="15">
        <v>2</v>
      </c>
      <c r="I211" s="15">
        <v>10</v>
      </c>
      <c r="J211" s="16">
        <f t="shared" si="10"/>
        <v>2</v>
      </c>
      <c r="K211" s="16">
        <f t="shared" si="11"/>
        <v>20</v>
      </c>
      <c r="L211" s="18">
        <f>IFERROR(IF(B211="funkcna poziadavka",VLOOKUP(G211,[1]MODULY_CBA!$B$3:$E$23,4,0)*H211/SUMIFS($H$3:$H$332,$G$3:$G$332,G211,$B$3:$B$332,B211),),)</f>
        <v>0.52631578947368418</v>
      </c>
      <c r="M211" s="16">
        <f>IFERROR(IF(B211="Funkcna poziadavka",VLOOKUP(G211,[1]MODULY_CBA!$B$3:$E$23,3,0),),)</f>
        <v>0.99499999999999988</v>
      </c>
      <c r="N211" s="16">
        <f>IFERROR(IF(B211="funkcna poziadavka",VLOOKUP(G211,[1]MODULY_CBA!$B$3:$E$23,2,0),),)</f>
        <v>1.17</v>
      </c>
      <c r="O211" s="31">
        <f t="shared" si="12"/>
        <v>23.895710526315785</v>
      </c>
      <c r="P211" s="32">
        <f>IFERROR(O211*VLOOKUP(G211,[1]MODULY_CBA!$B$3:$F$23,5,0),)</f>
        <v>477.91421052631569</v>
      </c>
      <c r="Q211" s="20" t="str">
        <f>IFERROR(VLOOKUP(G211,[1]MODULY_CBA!$B$3:$I$23,6,0),"")</f>
        <v>Inkrement 1</v>
      </c>
      <c r="R211" s="38"/>
      <c r="S211" s="38"/>
      <c r="T211" s="38"/>
      <c r="U211" s="38"/>
      <c r="V211" s="38"/>
      <c r="W211" s="38"/>
      <c r="X211" s="38"/>
      <c r="Y211" s="38"/>
      <c r="Z211" s="38"/>
      <c r="AA211" s="38"/>
      <c r="AB211" s="38"/>
      <c r="AC211" s="38"/>
      <c r="AD211" s="38"/>
      <c r="AE211" s="38"/>
      <c r="AF211" s="49"/>
    </row>
    <row r="212" spans="1:32" ht="29.25">
      <c r="A212" s="11" t="s">
        <v>675</v>
      </c>
      <c r="B212" s="27" t="s">
        <v>34</v>
      </c>
      <c r="C212" s="42" t="s">
        <v>669</v>
      </c>
      <c r="D212" s="42" t="s">
        <v>676</v>
      </c>
      <c r="E212" s="42" t="s">
        <v>677</v>
      </c>
      <c r="F212" s="14" t="s">
        <v>38</v>
      </c>
      <c r="G212" s="14" t="s">
        <v>527</v>
      </c>
      <c r="H212" s="15">
        <v>2</v>
      </c>
      <c r="I212" s="15">
        <v>10</v>
      </c>
      <c r="J212" s="16">
        <f t="shared" si="10"/>
        <v>2</v>
      </c>
      <c r="K212" s="16">
        <f t="shared" si="11"/>
        <v>20</v>
      </c>
      <c r="L212" s="18">
        <f>IFERROR(IF(B212="funkcna poziadavka",VLOOKUP(G212,[1]MODULY_CBA!$B$3:$E$23,4,0)*H212/SUMIFS($H$3:$H$332,$G$3:$G$332,G212,$B$3:$B$332,B212),),)</f>
        <v>0.52631578947368418</v>
      </c>
      <c r="M212" s="16">
        <f>IFERROR(IF(B212="Funkcna poziadavka",VLOOKUP(G212,[1]MODULY_CBA!$B$3:$E$23,3,0),),)</f>
        <v>0.99499999999999988</v>
      </c>
      <c r="N212" s="16">
        <f>IFERROR(IF(B212="funkcna poziadavka",VLOOKUP(G212,[1]MODULY_CBA!$B$3:$E$23,2,0),),)</f>
        <v>1.17</v>
      </c>
      <c r="O212" s="31">
        <f t="shared" si="12"/>
        <v>23.895710526315785</v>
      </c>
      <c r="P212" s="32">
        <f>IFERROR(O212*VLOOKUP(G212,[1]MODULY_CBA!$B$3:$F$23,5,0),)</f>
        <v>477.91421052631569</v>
      </c>
      <c r="Q212" s="20" t="str">
        <f>IFERROR(VLOOKUP(G212,[1]MODULY_CBA!$B$3:$I$23,6,0),"")</f>
        <v>Inkrement 1</v>
      </c>
      <c r="R212" s="38"/>
      <c r="S212" s="38"/>
      <c r="T212" s="38"/>
      <c r="U212" s="38"/>
      <c r="V212" s="38"/>
      <c r="W212" s="38"/>
      <c r="X212" s="38"/>
      <c r="Y212" s="38"/>
      <c r="Z212" s="38"/>
      <c r="AA212" s="38"/>
      <c r="AB212" s="38"/>
      <c r="AC212" s="38"/>
      <c r="AD212" s="38"/>
      <c r="AE212" s="38"/>
      <c r="AF212" s="49"/>
    </row>
    <row r="213" spans="1:32" ht="43.5">
      <c r="A213" s="11" t="s">
        <v>678</v>
      </c>
      <c r="B213" s="27" t="s">
        <v>34</v>
      </c>
      <c r="C213" s="42" t="s">
        <v>669</v>
      </c>
      <c r="D213" s="42" t="s">
        <v>679</v>
      </c>
      <c r="E213" s="42" t="s">
        <v>680</v>
      </c>
      <c r="F213" s="14" t="s">
        <v>38</v>
      </c>
      <c r="G213" s="14" t="s">
        <v>527</v>
      </c>
      <c r="H213" s="15">
        <v>2</v>
      </c>
      <c r="I213" s="15">
        <v>10</v>
      </c>
      <c r="J213" s="16">
        <f t="shared" si="10"/>
        <v>2</v>
      </c>
      <c r="K213" s="16">
        <f t="shared" si="11"/>
        <v>20</v>
      </c>
      <c r="L213" s="18">
        <f>IFERROR(IF(B213="funkcna poziadavka",VLOOKUP(G213,[1]MODULY_CBA!$B$3:$E$23,4,0)*H213/SUMIFS($H$3:$H$332,$G$3:$G$332,G213,$B$3:$B$332,B213),),)</f>
        <v>0.52631578947368418</v>
      </c>
      <c r="M213" s="16">
        <f>IFERROR(IF(B213="Funkcna poziadavka",VLOOKUP(G213,[1]MODULY_CBA!$B$3:$E$23,3,0),),)</f>
        <v>0.99499999999999988</v>
      </c>
      <c r="N213" s="16">
        <f>IFERROR(IF(B213="funkcna poziadavka",VLOOKUP(G213,[1]MODULY_CBA!$B$3:$E$23,2,0),),)</f>
        <v>1.17</v>
      </c>
      <c r="O213" s="31">
        <f t="shared" si="12"/>
        <v>23.895710526315785</v>
      </c>
      <c r="P213" s="32">
        <f>IFERROR(O213*VLOOKUP(G213,[1]MODULY_CBA!$B$3:$F$23,5,0),)</f>
        <v>477.91421052631569</v>
      </c>
      <c r="Q213" s="20" t="str">
        <f>IFERROR(VLOOKUP(G213,[1]MODULY_CBA!$B$3:$I$23,6,0),"")</f>
        <v>Inkrement 1</v>
      </c>
      <c r="R213" s="38"/>
      <c r="S213" s="38"/>
      <c r="T213" s="38"/>
      <c r="U213" s="38"/>
      <c r="V213" s="38"/>
      <c r="W213" s="38"/>
      <c r="X213" s="38"/>
      <c r="Y213" s="38"/>
      <c r="Z213" s="38"/>
      <c r="AA213" s="38"/>
      <c r="AB213" s="38"/>
      <c r="AC213" s="38"/>
      <c r="AD213" s="38"/>
      <c r="AE213" s="38"/>
      <c r="AF213" s="49"/>
    </row>
    <row r="214" spans="1:32" ht="60">
      <c r="A214" s="11" t="s">
        <v>681</v>
      </c>
      <c r="B214" s="27" t="s">
        <v>34</v>
      </c>
      <c r="C214" s="48" t="s">
        <v>542</v>
      </c>
      <c r="D214" s="51" t="s">
        <v>682</v>
      </c>
      <c r="E214" s="36" t="s">
        <v>683</v>
      </c>
      <c r="F214" s="14" t="s">
        <v>38</v>
      </c>
      <c r="G214" s="14" t="s">
        <v>527</v>
      </c>
      <c r="H214" s="15">
        <v>2</v>
      </c>
      <c r="I214" s="15">
        <v>10</v>
      </c>
      <c r="J214" s="16">
        <f t="shared" si="10"/>
        <v>2</v>
      </c>
      <c r="K214" s="16">
        <f t="shared" si="11"/>
        <v>20</v>
      </c>
      <c r="L214" s="18">
        <f>IFERROR(IF(B214="funkcna poziadavka",VLOOKUP(G214,[1]MODULY_CBA!$B$3:$E$23,4,0)*H214/SUMIFS($H$3:$H$332,$G$3:$G$332,G214,$B$3:$B$332,B214),),)</f>
        <v>0.52631578947368418</v>
      </c>
      <c r="M214" s="16">
        <f>IFERROR(IF(B214="Funkcna poziadavka",VLOOKUP(G214,[1]MODULY_CBA!$B$3:$E$23,3,0),),)</f>
        <v>0.99499999999999988</v>
      </c>
      <c r="N214" s="16">
        <f>IFERROR(IF(B214="funkcna poziadavka",VLOOKUP(G214,[1]MODULY_CBA!$B$3:$E$23,2,0),),)</f>
        <v>1.17</v>
      </c>
      <c r="O214" s="31">
        <f t="shared" si="12"/>
        <v>23.895710526315785</v>
      </c>
      <c r="P214" s="32">
        <f>IFERROR(O214*VLOOKUP(G214,[1]MODULY_CBA!$B$3:$F$23,5,0),)</f>
        <v>477.91421052631569</v>
      </c>
      <c r="Q214" s="20" t="str">
        <f>IFERROR(VLOOKUP(G214,[1]MODULY_CBA!$B$3:$I$23,6,0),"")</f>
        <v>Inkrement 1</v>
      </c>
      <c r="R214" s="38"/>
      <c r="S214" s="38"/>
      <c r="T214" s="38"/>
      <c r="U214" s="38"/>
      <c r="V214" s="38"/>
      <c r="W214" s="38"/>
      <c r="X214" s="38"/>
      <c r="Y214" s="38"/>
      <c r="Z214" s="38"/>
      <c r="AA214" s="38"/>
      <c r="AB214" s="38"/>
      <c r="AC214" s="38"/>
      <c r="AD214" s="38"/>
      <c r="AE214" s="38"/>
      <c r="AF214" s="49"/>
    </row>
    <row r="215" spans="1:32" ht="42.75">
      <c r="A215" s="11" t="s">
        <v>684</v>
      </c>
      <c r="B215" s="27" t="s">
        <v>34</v>
      </c>
      <c r="C215" s="52" t="s">
        <v>685</v>
      </c>
      <c r="D215" s="53" t="s">
        <v>686</v>
      </c>
      <c r="E215" s="52" t="s">
        <v>687</v>
      </c>
      <c r="F215" s="14" t="s">
        <v>38</v>
      </c>
      <c r="G215" s="14" t="s">
        <v>527</v>
      </c>
      <c r="H215" s="15">
        <v>2</v>
      </c>
      <c r="I215" s="15">
        <v>10</v>
      </c>
      <c r="J215" s="16">
        <f t="shared" si="10"/>
        <v>2</v>
      </c>
      <c r="K215" s="16">
        <f t="shared" si="11"/>
        <v>20</v>
      </c>
      <c r="L215" s="18">
        <f>IFERROR(IF(B215="funkcna poziadavka",VLOOKUP(G215,[1]MODULY_CBA!$B$3:$E$23,4,0)*H215/SUMIFS($H$3:$H$332,$G$3:$G$332,G215,$B$3:$B$332,B215),),)</f>
        <v>0.52631578947368418</v>
      </c>
      <c r="M215" s="16">
        <f>IFERROR(IF(B215="Funkcna poziadavka",VLOOKUP(G215,[1]MODULY_CBA!$B$3:$E$23,3,0),),)</f>
        <v>0.99499999999999988</v>
      </c>
      <c r="N215" s="16">
        <f>IFERROR(IF(B215="funkcna poziadavka",VLOOKUP(G215,[1]MODULY_CBA!$B$3:$E$23,2,0),),)</f>
        <v>1.17</v>
      </c>
      <c r="O215" s="31">
        <f t="shared" si="12"/>
        <v>23.895710526315785</v>
      </c>
      <c r="P215" s="32">
        <f>IFERROR(O215*VLOOKUP(G215,[1]MODULY_CBA!$B$3:$F$23,5,0),)</f>
        <v>477.91421052631569</v>
      </c>
      <c r="Q215" s="20" t="str">
        <f>IFERROR(VLOOKUP(G215,[1]MODULY_CBA!$B$3:$I$23,6,0),"")</f>
        <v>Inkrement 1</v>
      </c>
      <c r="R215" s="38"/>
      <c r="S215" s="38"/>
      <c r="T215" s="38"/>
      <c r="U215" s="38"/>
      <c r="V215" s="38"/>
      <c r="W215" s="38"/>
      <c r="X215" s="38"/>
      <c r="Y215" s="38"/>
      <c r="Z215" s="38"/>
      <c r="AA215" s="38"/>
      <c r="AB215" s="38"/>
      <c r="AC215" s="38"/>
      <c r="AD215" s="38"/>
      <c r="AE215" s="38"/>
      <c r="AF215" s="49"/>
    </row>
    <row r="216" spans="1:32" ht="43.5">
      <c r="A216" s="11" t="s">
        <v>688</v>
      </c>
      <c r="B216" s="12" t="s">
        <v>34</v>
      </c>
      <c r="C216" s="13" t="s">
        <v>35</v>
      </c>
      <c r="D216" s="13" t="s">
        <v>41</v>
      </c>
      <c r="E216" s="13" t="s">
        <v>42</v>
      </c>
      <c r="F216" s="14" t="s">
        <v>38</v>
      </c>
      <c r="G216" s="14" t="s">
        <v>689</v>
      </c>
      <c r="H216" s="15">
        <v>2</v>
      </c>
      <c r="I216" s="15">
        <v>10</v>
      </c>
      <c r="J216" s="16">
        <f t="shared" si="10"/>
        <v>2</v>
      </c>
      <c r="K216" s="16">
        <f t="shared" si="11"/>
        <v>20</v>
      </c>
      <c r="L216" s="18">
        <f>IFERROR(IF(B216="funkcna poziadavka",VLOOKUP(G216,[1]MODULY_CBA!$B$3:$E$23,4,0)*H216/SUMIFS($H$3:$H$332,$G$3:$G$332,G216,$B$3:$B$332,B216),),)</f>
        <v>2.5</v>
      </c>
      <c r="M216" s="16">
        <f>IFERROR(IF(B216="Funkcna poziadavka",VLOOKUP(G216,[1]MODULY_CBA!$B$3:$E$23,3,0),),)</f>
        <v>0.99499999999999988</v>
      </c>
      <c r="N216" s="16">
        <f>IFERROR(IF(B216="funkcna poziadavka",VLOOKUP(G216,[1]MODULY_CBA!$B$3:$E$23,2,0),),)</f>
        <v>1.17</v>
      </c>
      <c r="O216" s="31">
        <f t="shared" si="12"/>
        <v>26.193374999999993</v>
      </c>
      <c r="P216" s="32">
        <f>IFERROR(O216*VLOOKUP(G216,[1]MODULY_CBA!$B$3:$F$23,5,0),)</f>
        <v>523.86749999999984</v>
      </c>
      <c r="Q216" s="20" t="str">
        <f>IFERROR(VLOOKUP(G216,[1]MODULY_CBA!$B$3:$I$23,6,0),"")</f>
        <v>Inkrement 4</v>
      </c>
      <c r="R216" s="38"/>
      <c r="S216" s="38"/>
      <c r="T216" s="38"/>
      <c r="U216" s="38"/>
      <c r="V216" s="38"/>
      <c r="W216" s="38"/>
      <c r="X216" s="38"/>
      <c r="Y216" s="38"/>
      <c r="Z216" s="38"/>
      <c r="AA216" s="38"/>
      <c r="AB216" s="38"/>
      <c r="AC216" s="38"/>
      <c r="AD216" s="38"/>
      <c r="AE216" s="38"/>
      <c r="AF216" s="49"/>
    </row>
    <row r="217" spans="1:32" ht="29.25">
      <c r="A217" s="11" t="s">
        <v>690</v>
      </c>
      <c r="B217" s="12" t="s">
        <v>34</v>
      </c>
      <c r="C217" s="13" t="s">
        <v>691</v>
      </c>
      <c r="D217" s="13" t="s">
        <v>692</v>
      </c>
      <c r="E217" s="13" t="s">
        <v>693</v>
      </c>
      <c r="F217" s="14" t="s">
        <v>38</v>
      </c>
      <c r="G217" s="14" t="s">
        <v>689</v>
      </c>
      <c r="H217" s="15">
        <v>2</v>
      </c>
      <c r="I217" s="15">
        <v>10</v>
      </c>
      <c r="J217" s="16">
        <f t="shared" si="10"/>
        <v>2</v>
      </c>
      <c r="K217" s="16">
        <f t="shared" si="11"/>
        <v>20</v>
      </c>
      <c r="L217" s="18">
        <f>IFERROR(IF(B217="funkcna poziadavka",VLOOKUP(G217,[1]MODULY_CBA!$B$3:$E$23,4,0)*H217/SUMIFS($H$3:$H$332,$G$3:$G$332,G217,$B$3:$B$332,B217),),)</f>
        <v>2.5</v>
      </c>
      <c r="M217" s="16">
        <f>IFERROR(IF(B217="Funkcna poziadavka",VLOOKUP(G217,[1]MODULY_CBA!$B$3:$E$23,3,0),),)</f>
        <v>0.99499999999999988</v>
      </c>
      <c r="N217" s="16">
        <f>IFERROR(IF(B217="funkcna poziadavka",VLOOKUP(G217,[1]MODULY_CBA!$B$3:$E$23,2,0),),)</f>
        <v>1.17</v>
      </c>
      <c r="O217" s="31">
        <f t="shared" si="12"/>
        <v>26.193374999999993</v>
      </c>
      <c r="P217" s="32">
        <f>IFERROR(O217*VLOOKUP(G217,[1]MODULY_CBA!$B$3:$F$23,5,0),)</f>
        <v>523.86749999999984</v>
      </c>
      <c r="Q217" s="20" t="str">
        <f>IFERROR(VLOOKUP(G217,[1]MODULY_CBA!$B$3:$I$23,6,0),"")</f>
        <v>Inkrement 4</v>
      </c>
      <c r="R217" s="38"/>
      <c r="S217" s="38"/>
      <c r="T217" s="38"/>
      <c r="U217" s="38"/>
      <c r="V217" s="38"/>
      <c r="W217" s="38"/>
      <c r="X217" s="38"/>
      <c r="Y217" s="38"/>
      <c r="Z217" s="38"/>
      <c r="AA217" s="38"/>
      <c r="AB217" s="38"/>
      <c r="AC217" s="38"/>
      <c r="AD217" s="38"/>
      <c r="AE217" s="38"/>
      <c r="AF217" s="49"/>
    </row>
    <row r="218" spans="1:32" ht="29.25">
      <c r="A218" s="11" t="s">
        <v>694</v>
      </c>
      <c r="B218" s="12" t="s">
        <v>34</v>
      </c>
      <c r="C218" s="13" t="s">
        <v>691</v>
      </c>
      <c r="D218" s="13" t="s">
        <v>695</v>
      </c>
      <c r="E218" s="13" t="s">
        <v>696</v>
      </c>
      <c r="F218" s="14" t="s">
        <v>38</v>
      </c>
      <c r="G218" s="14" t="s">
        <v>689</v>
      </c>
      <c r="H218" s="15">
        <v>2</v>
      </c>
      <c r="I218" s="15">
        <v>10</v>
      </c>
      <c r="J218" s="16">
        <f t="shared" si="10"/>
        <v>2</v>
      </c>
      <c r="K218" s="16">
        <f t="shared" si="11"/>
        <v>20</v>
      </c>
      <c r="L218" s="18">
        <f>IFERROR(IF(B218="funkcna poziadavka",VLOOKUP(G218,[1]MODULY_CBA!$B$3:$E$23,4,0)*H218/SUMIFS($H$3:$H$332,$G$3:$G$332,G218,$B$3:$B$332,B218),),)</f>
        <v>2.5</v>
      </c>
      <c r="M218" s="16">
        <f>IFERROR(IF(B218="Funkcna poziadavka",VLOOKUP(G218,[1]MODULY_CBA!$B$3:$E$23,3,0),),)</f>
        <v>0.99499999999999988</v>
      </c>
      <c r="N218" s="16">
        <f>IFERROR(IF(B218="funkcna poziadavka",VLOOKUP(G218,[1]MODULY_CBA!$B$3:$E$23,2,0),),)</f>
        <v>1.17</v>
      </c>
      <c r="O218" s="31">
        <f t="shared" si="12"/>
        <v>26.193374999999993</v>
      </c>
      <c r="P218" s="32">
        <f>IFERROR(O218*VLOOKUP(G218,[1]MODULY_CBA!$B$3:$F$23,5,0),)</f>
        <v>523.86749999999984</v>
      </c>
      <c r="Q218" s="20" t="str">
        <f>IFERROR(VLOOKUP(G218,[1]MODULY_CBA!$B$3:$I$23,6,0),"")</f>
        <v>Inkrement 4</v>
      </c>
      <c r="R218" s="38"/>
      <c r="S218" s="38"/>
      <c r="T218" s="38"/>
      <c r="U218" s="38"/>
      <c r="V218" s="38"/>
      <c r="W218" s="38"/>
      <c r="X218" s="38"/>
      <c r="Y218" s="38"/>
      <c r="Z218" s="38"/>
      <c r="AA218" s="38"/>
      <c r="AB218" s="38"/>
      <c r="AC218" s="38"/>
      <c r="AD218" s="38"/>
      <c r="AE218" s="38"/>
      <c r="AF218" s="49"/>
    </row>
    <row r="219" spans="1:32" ht="43.5">
      <c r="A219" s="11" t="s">
        <v>697</v>
      </c>
      <c r="B219" s="12" t="s">
        <v>34</v>
      </c>
      <c r="C219" s="13" t="s">
        <v>691</v>
      </c>
      <c r="D219" s="13" t="s">
        <v>698</v>
      </c>
      <c r="E219" s="13" t="s">
        <v>699</v>
      </c>
      <c r="F219" s="14" t="s">
        <v>38</v>
      </c>
      <c r="G219" s="14" t="s">
        <v>689</v>
      </c>
      <c r="H219" s="15">
        <v>2</v>
      </c>
      <c r="I219" s="15">
        <v>10</v>
      </c>
      <c r="J219" s="16">
        <f t="shared" si="10"/>
        <v>2</v>
      </c>
      <c r="K219" s="16">
        <f t="shared" si="11"/>
        <v>20</v>
      </c>
      <c r="L219" s="18">
        <f>IFERROR(IF(B219="funkcna poziadavka",VLOOKUP(G219,[1]MODULY_CBA!$B$3:$E$23,4,0)*H219/SUMIFS($H$3:$H$332,$G$3:$G$332,G219,$B$3:$B$332,B219),),)</f>
        <v>2.5</v>
      </c>
      <c r="M219" s="16">
        <f>IFERROR(IF(B219="Funkcna poziadavka",VLOOKUP(G219,[1]MODULY_CBA!$B$3:$E$23,3,0),),)</f>
        <v>0.99499999999999988</v>
      </c>
      <c r="N219" s="16">
        <f>IFERROR(IF(B219="funkcna poziadavka",VLOOKUP(G219,[1]MODULY_CBA!$B$3:$E$23,2,0),),)</f>
        <v>1.17</v>
      </c>
      <c r="O219" s="31">
        <f t="shared" si="12"/>
        <v>26.193374999999993</v>
      </c>
      <c r="P219" s="32">
        <f>IFERROR(O219*VLOOKUP(G219,[1]MODULY_CBA!$B$3:$F$23,5,0),)</f>
        <v>523.86749999999984</v>
      </c>
      <c r="Q219" s="20" t="str">
        <f>IFERROR(VLOOKUP(G219,[1]MODULY_CBA!$B$3:$I$23,6,0),"")</f>
        <v>Inkrement 4</v>
      </c>
      <c r="R219" s="38"/>
      <c r="S219" s="38"/>
      <c r="T219" s="38"/>
      <c r="U219" s="38"/>
      <c r="V219" s="38"/>
      <c r="W219" s="38"/>
      <c r="X219" s="38"/>
      <c r="Y219" s="38"/>
      <c r="Z219" s="38"/>
      <c r="AA219" s="38"/>
      <c r="AB219" s="38"/>
      <c r="AC219" s="38"/>
      <c r="AD219" s="38"/>
      <c r="AE219" s="38"/>
      <c r="AF219" s="49"/>
    </row>
    <row r="220" spans="1:32" ht="29.25">
      <c r="A220" s="11" t="s">
        <v>700</v>
      </c>
      <c r="B220" s="12" t="s">
        <v>34</v>
      </c>
      <c r="C220" s="13" t="s">
        <v>691</v>
      </c>
      <c r="D220" s="13" t="s">
        <v>701</v>
      </c>
      <c r="E220" s="54" t="s">
        <v>702</v>
      </c>
      <c r="F220" s="14" t="s">
        <v>38</v>
      </c>
      <c r="G220" s="14" t="s">
        <v>689</v>
      </c>
      <c r="H220" s="15">
        <v>2</v>
      </c>
      <c r="I220" s="15">
        <v>10</v>
      </c>
      <c r="J220" s="16">
        <f t="shared" si="10"/>
        <v>2</v>
      </c>
      <c r="K220" s="16">
        <f t="shared" si="11"/>
        <v>20</v>
      </c>
      <c r="L220" s="18">
        <f>IFERROR(IF(B220="funkcna poziadavka",VLOOKUP(G220,[1]MODULY_CBA!$B$3:$E$23,4,0)*H220/SUMIFS($H$3:$H$332,$G$3:$G$332,G220,$B$3:$B$332,B220),),)</f>
        <v>2.5</v>
      </c>
      <c r="M220" s="16">
        <f>IFERROR(IF(B220="Funkcna poziadavka",VLOOKUP(G220,[1]MODULY_CBA!$B$3:$E$23,3,0),),)</f>
        <v>0.99499999999999988</v>
      </c>
      <c r="N220" s="16">
        <f>IFERROR(IF(B220="funkcna poziadavka",VLOOKUP(G220,[1]MODULY_CBA!$B$3:$E$23,2,0),),)</f>
        <v>1.17</v>
      </c>
      <c r="O220" s="31">
        <f t="shared" si="12"/>
        <v>26.193374999999993</v>
      </c>
      <c r="P220" s="32">
        <f>IFERROR(O220*VLOOKUP(G220,[1]MODULY_CBA!$B$3:$F$23,5,0),)</f>
        <v>523.86749999999984</v>
      </c>
      <c r="Q220" s="20" t="str">
        <f>IFERROR(VLOOKUP(G220,[1]MODULY_CBA!$B$3:$I$23,6,0),"")</f>
        <v>Inkrement 4</v>
      </c>
      <c r="R220" s="38"/>
      <c r="S220" s="38"/>
      <c r="T220" s="38"/>
      <c r="U220" s="38"/>
      <c r="V220" s="38"/>
      <c r="W220" s="38"/>
      <c r="X220" s="38"/>
      <c r="Y220" s="38"/>
      <c r="Z220" s="38"/>
      <c r="AA220" s="38"/>
      <c r="AB220" s="38"/>
      <c r="AC220" s="38"/>
      <c r="AD220" s="38"/>
      <c r="AE220" s="38"/>
      <c r="AF220" s="49"/>
    </row>
    <row r="221" spans="1:32" ht="15">
      <c r="A221" s="11" t="s">
        <v>703</v>
      </c>
      <c r="B221" s="12" t="s">
        <v>34</v>
      </c>
      <c r="C221" s="13" t="s">
        <v>691</v>
      </c>
      <c r="D221" s="13" t="s">
        <v>704</v>
      </c>
      <c r="E221" s="13" t="s">
        <v>705</v>
      </c>
      <c r="F221" s="14" t="s">
        <v>38</v>
      </c>
      <c r="G221" s="14" t="s">
        <v>689</v>
      </c>
      <c r="H221" s="15">
        <v>2</v>
      </c>
      <c r="I221" s="15">
        <v>10</v>
      </c>
      <c r="J221" s="16">
        <f t="shared" si="10"/>
        <v>2</v>
      </c>
      <c r="K221" s="16">
        <f t="shared" si="11"/>
        <v>20</v>
      </c>
      <c r="L221" s="18">
        <f>IFERROR(IF(B221="funkcna poziadavka",VLOOKUP(G221,[1]MODULY_CBA!$B$3:$E$23,4,0)*H221/SUMIFS($H$3:$H$332,$G$3:$G$332,G221,$B$3:$B$332,B221),),)</f>
        <v>2.5</v>
      </c>
      <c r="M221" s="16">
        <f>IFERROR(IF(B221="Funkcna poziadavka",VLOOKUP(G221,[1]MODULY_CBA!$B$3:$E$23,3,0),),)</f>
        <v>0.99499999999999988</v>
      </c>
      <c r="N221" s="16">
        <f>IFERROR(IF(B221="funkcna poziadavka",VLOOKUP(G221,[1]MODULY_CBA!$B$3:$E$23,2,0),),)</f>
        <v>1.17</v>
      </c>
      <c r="O221" s="31">
        <f t="shared" si="12"/>
        <v>26.193374999999993</v>
      </c>
      <c r="P221" s="32">
        <f>IFERROR(O221*VLOOKUP(G221,[1]MODULY_CBA!$B$3:$F$23,5,0),)</f>
        <v>523.86749999999984</v>
      </c>
      <c r="Q221" s="20" t="str">
        <f>IFERROR(VLOOKUP(G221,[1]MODULY_CBA!$B$3:$I$23,6,0),"")</f>
        <v>Inkrement 4</v>
      </c>
      <c r="R221" s="38"/>
      <c r="S221" s="38"/>
      <c r="T221" s="38"/>
      <c r="U221" s="38"/>
      <c r="V221" s="38"/>
      <c r="W221" s="38"/>
      <c r="X221" s="38"/>
      <c r="Y221" s="38"/>
      <c r="Z221" s="38"/>
      <c r="AA221" s="38"/>
      <c r="AB221" s="38"/>
      <c r="AC221" s="38"/>
      <c r="AD221" s="38"/>
      <c r="AE221" s="38"/>
      <c r="AF221" s="49"/>
    </row>
    <row r="222" spans="1:32" ht="15">
      <c r="A222" s="11" t="s">
        <v>706</v>
      </c>
      <c r="B222" s="12" t="s">
        <v>34</v>
      </c>
      <c r="C222" s="13" t="s">
        <v>691</v>
      </c>
      <c r="D222" s="13" t="s">
        <v>707</v>
      </c>
      <c r="E222" s="13" t="s">
        <v>708</v>
      </c>
      <c r="F222" s="14" t="s">
        <v>38</v>
      </c>
      <c r="G222" s="14" t="s">
        <v>689</v>
      </c>
      <c r="H222" s="15">
        <v>2</v>
      </c>
      <c r="I222" s="15">
        <v>10</v>
      </c>
      <c r="J222" s="16">
        <f t="shared" si="10"/>
        <v>2</v>
      </c>
      <c r="K222" s="16">
        <f t="shared" si="11"/>
        <v>20</v>
      </c>
      <c r="L222" s="18">
        <f>IFERROR(IF(B222="funkcna poziadavka",VLOOKUP(G222,[1]MODULY_CBA!$B$3:$E$23,4,0)*H222/SUMIFS($H$3:$H$332,$G$3:$G$332,G222,$B$3:$B$332,B222),),)</f>
        <v>2.5</v>
      </c>
      <c r="M222" s="16">
        <f>IFERROR(IF(B222="Funkcna poziadavka",VLOOKUP(G222,[1]MODULY_CBA!$B$3:$E$23,3,0),),)</f>
        <v>0.99499999999999988</v>
      </c>
      <c r="N222" s="16">
        <f>IFERROR(IF(B222="funkcna poziadavka",VLOOKUP(G222,[1]MODULY_CBA!$B$3:$E$23,2,0),),)</f>
        <v>1.17</v>
      </c>
      <c r="O222" s="31">
        <f t="shared" si="12"/>
        <v>26.193374999999993</v>
      </c>
      <c r="P222" s="32">
        <f>IFERROR(O222*VLOOKUP(G222,[1]MODULY_CBA!$B$3:$F$23,5,0),)</f>
        <v>523.86749999999984</v>
      </c>
      <c r="Q222" s="20" t="str">
        <f>IFERROR(VLOOKUP(G222,[1]MODULY_CBA!$B$3:$I$23,6,0),"")</f>
        <v>Inkrement 4</v>
      </c>
      <c r="R222" s="38"/>
      <c r="S222" s="38"/>
      <c r="T222" s="38"/>
      <c r="U222" s="38"/>
      <c r="V222" s="38"/>
      <c r="W222" s="38"/>
      <c r="X222" s="38"/>
      <c r="Y222" s="38"/>
      <c r="Z222" s="38"/>
      <c r="AA222" s="38"/>
      <c r="AB222" s="38"/>
      <c r="AC222" s="38"/>
      <c r="AD222" s="38"/>
      <c r="AE222" s="38"/>
      <c r="AF222" s="49"/>
    </row>
    <row r="223" spans="1:32" ht="29.25">
      <c r="A223" s="11" t="s">
        <v>709</v>
      </c>
      <c r="B223" s="12" t="s">
        <v>34</v>
      </c>
      <c r="C223" s="13" t="s">
        <v>47</v>
      </c>
      <c r="D223" s="13" t="s">
        <v>710</v>
      </c>
      <c r="E223" s="13" t="s">
        <v>711</v>
      </c>
      <c r="F223" s="14" t="s">
        <v>38</v>
      </c>
      <c r="G223" s="14" t="s">
        <v>689</v>
      </c>
      <c r="H223" s="15">
        <v>2</v>
      </c>
      <c r="I223" s="15">
        <v>10</v>
      </c>
      <c r="J223" s="16">
        <f t="shared" si="10"/>
        <v>2</v>
      </c>
      <c r="K223" s="16">
        <f t="shared" si="11"/>
        <v>20</v>
      </c>
      <c r="L223" s="18">
        <f>IFERROR(IF(B223="funkcna poziadavka",VLOOKUP(G223,[1]MODULY_CBA!$B$3:$E$23,4,0)*H223/SUMIFS($H$3:$H$332,$G$3:$G$332,G223,$B$3:$B$332,B223),),)</f>
        <v>2.5</v>
      </c>
      <c r="M223" s="16">
        <f>IFERROR(IF(B223="Funkcna poziadavka",VLOOKUP(G223,[1]MODULY_CBA!$B$3:$E$23,3,0),),)</f>
        <v>0.99499999999999988</v>
      </c>
      <c r="N223" s="16">
        <f>IFERROR(IF(B223="funkcna poziadavka",VLOOKUP(G223,[1]MODULY_CBA!$B$3:$E$23,2,0),),)</f>
        <v>1.17</v>
      </c>
      <c r="O223" s="31">
        <f t="shared" si="12"/>
        <v>26.193374999999993</v>
      </c>
      <c r="P223" s="32">
        <f>IFERROR(O223*VLOOKUP(G223,[1]MODULY_CBA!$B$3:$F$23,5,0),)</f>
        <v>523.86749999999984</v>
      </c>
      <c r="Q223" s="20" t="str">
        <f>IFERROR(VLOOKUP(G223,[1]MODULY_CBA!$B$3:$I$23,6,0),"")</f>
        <v>Inkrement 4</v>
      </c>
      <c r="R223" s="38"/>
      <c r="S223" s="38"/>
      <c r="T223" s="38"/>
      <c r="U223" s="38"/>
      <c r="V223" s="38"/>
      <c r="W223" s="38"/>
      <c r="X223" s="38"/>
      <c r="Y223" s="38"/>
      <c r="Z223" s="38"/>
      <c r="AA223" s="38"/>
      <c r="AB223" s="38"/>
      <c r="AC223" s="38"/>
      <c r="AD223" s="38"/>
      <c r="AE223" s="38"/>
      <c r="AF223" s="49"/>
    </row>
    <row r="224" spans="1:32" ht="29.25">
      <c r="A224" s="11" t="s">
        <v>712</v>
      </c>
      <c r="B224" s="12" t="s">
        <v>34</v>
      </c>
      <c r="C224" s="13" t="s">
        <v>691</v>
      </c>
      <c r="D224" s="13" t="s">
        <v>713</v>
      </c>
      <c r="E224" s="13" t="s">
        <v>714</v>
      </c>
      <c r="F224" s="14" t="s">
        <v>38</v>
      </c>
      <c r="G224" s="14" t="s">
        <v>689</v>
      </c>
      <c r="H224" s="15">
        <v>2</v>
      </c>
      <c r="I224" s="15">
        <v>10</v>
      </c>
      <c r="J224" s="16">
        <f t="shared" si="10"/>
        <v>2</v>
      </c>
      <c r="K224" s="16">
        <f t="shared" si="11"/>
        <v>20</v>
      </c>
      <c r="L224" s="18">
        <f>IFERROR(IF(B224="funkcna poziadavka",VLOOKUP(G224,[1]MODULY_CBA!$B$3:$E$23,4,0)*H224/SUMIFS($H$3:$H$332,$G$3:$G$332,G224,$B$3:$B$332,B224),),)</f>
        <v>2.5</v>
      </c>
      <c r="M224" s="16">
        <f>IFERROR(IF(B224="Funkcna poziadavka",VLOOKUP(G224,[1]MODULY_CBA!$B$3:$E$23,3,0),),)</f>
        <v>0.99499999999999988</v>
      </c>
      <c r="N224" s="16">
        <f>IFERROR(IF(B224="funkcna poziadavka",VLOOKUP(G224,[1]MODULY_CBA!$B$3:$E$23,2,0),),)</f>
        <v>1.17</v>
      </c>
      <c r="O224" s="31">
        <f t="shared" si="12"/>
        <v>26.193374999999993</v>
      </c>
      <c r="P224" s="32">
        <f>IFERROR(O224*VLOOKUP(G224,[1]MODULY_CBA!$B$3:$F$23,5,0),)</f>
        <v>523.86749999999984</v>
      </c>
      <c r="Q224" s="20" t="str">
        <f>IFERROR(VLOOKUP(G224,[1]MODULY_CBA!$B$3:$I$23,6,0),"")</f>
        <v>Inkrement 4</v>
      </c>
      <c r="R224" s="38"/>
      <c r="S224" s="38"/>
      <c r="T224" s="38"/>
      <c r="U224" s="38"/>
      <c r="V224" s="38"/>
      <c r="W224" s="38"/>
      <c r="X224" s="38"/>
      <c r="Y224" s="38"/>
      <c r="Z224" s="38"/>
      <c r="AA224" s="38"/>
      <c r="AB224" s="38"/>
      <c r="AC224" s="38"/>
      <c r="AD224" s="38"/>
      <c r="AE224" s="38"/>
      <c r="AF224" s="49"/>
    </row>
    <row r="225" spans="1:32" ht="29.25">
      <c r="A225" s="11" t="s">
        <v>715</v>
      </c>
      <c r="B225" s="12" t="s">
        <v>34</v>
      </c>
      <c r="C225" s="13" t="s">
        <v>691</v>
      </c>
      <c r="D225" s="13" t="s">
        <v>716</v>
      </c>
      <c r="E225" s="13" t="s">
        <v>717</v>
      </c>
      <c r="F225" s="14" t="s">
        <v>38</v>
      </c>
      <c r="G225" s="14" t="s">
        <v>689</v>
      </c>
      <c r="H225" s="15">
        <v>2</v>
      </c>
      <c r="I225" s="15">
        <v>10</v>
      </c>
      <c r="J225" s="16">
        <f t="shared" si="10"/>
        <v>2</v>
      </c>
      <c r="K225" s="16">
        <f t="shared" si="11"/>
        <v>20</v>
      </c>
      <c r="L225" s="18">
        <f>IFERROR(IF(B225="funkcna poziadavka",VLOOKUP(G225,[1]MODULY_CBA!$B$3:$E$23,4,0)*H225/SUMIFS($H$3:$H$332,$G$3:$G$332,G225,$B$3:$B$332,B225),),)</f>
        <v>2.5</v>
      </c>
      <c r="M225" s="16">
        <f>IFERROR(IF(B225="Funkcna poziadavka",VLOOKUP(G225,[1]MODULY_CBA!$B$3:$E$23,3,0),),)</f>
        <v>0.99499999999999988</v>
      </c>
      <c r="N225" s="16">
        <f>IFERROR(IF(B225="funkcna poziadavka",VLOOKUP(G225,[1]MODULY_CBA!$B$3:$E$23,2,0),),)</f>
        <v>1.17</v>
      </c>
      <c r="O225" s="31">
        <f t="shared" si="12"/>
        <v>26.193374999999993</v>
      </c>
      <c r="P225" s="32">
        <f>IFERROR(O225*VLOOKUP(G225,[1]MODULY_CBA!$B$3:$F$23,5,0),)</f>
        <v>523.86749999999984</v>
      </c>
      <c r="Q225" s="20" t="str">
        <f>IFERROR(VLOOKUP(G225,[1]MODULY_CBA!$B$3:$I$23,6,0),"")</f>
        <v>Inkrement 4</v>
      </c>
      <c r="R225" s="38"/>
      <c r="S225" s="38"/>
      <c r="T225" s="38"/>
      <c r="U225" s="38"/>
      <c r="V225" s="38"/>
      <c r="W225" s="38"/>
      <c r="X225" s="38"/>
      <c r="Y225" s="38"/>
      <c r="Z225" s="38"/>
      <c r="AA225" s="38"/>
      <c r="AB225" s="38"/>
      <c r="AC225" s="38"/>
      <c r="AD225" s="38"/>
      <c r="AE225" s="38"/>
      <c r="AF225" s="49"/>
    </row>
    <row r="226" spans="1:32" ht="29.25">
      <c r="A226" s="11" t="s">
        <v>718</v>
      </c>
      <c r="B226" s="12" t="s">
        <v>34</v>
      </c>
      <c r="C226" s="13" t="s">
        <v>691</v>
      </c>
      <c r="D226" s="13" t="s">
        <v>719</v>
      </c>
      <c r="E226" s="13" t="s">
        <v>720</v>
      </c>
      <c r="F226" s="14" t="s">
        <v>38</v>
      </c>
      <c r="G226" s="14" t="s">
        <v>689</v>
      </c>
      <c r="H226" s="15">
        <v>2</v>
      </c>
      <c r="I226" s="15">
        <v>10</v>
      </c>
      <c r="J226" s="16">
        <f t="shared" si="10"/>
        <v>2</v>
      </c>
      <c r="K226" s="16">
        <f t="shared" si="11"/>
        <v>20</v>
      </c>
      <c r="L226" s="18">
        <f>IFERROR(IF(B226="funkcna poziadavka",VLOOKUP(G226,[1]MODULY_CBA!$B$3:$E$23,4,0)*H226/SUMIFS($H$3:$H$332,$G$3:$G$332,G226,$B$3:$B$332,B226),),)</f>
        <v>2.5</v>
      </c>
      <c r="M226" s="16">
        <f>IFERROR(IF(B226="Funkcna poziadavka",VLOOKUP(G226,[1]MODULY_CBA!$B$3:$E$23,3,0),),)</f>
        <v>0.99499999999999988</v>
      </c>
      <c r="N226" s="16">
        <f>IFERROR(IF(B226="funkcna poziadavka",VLOOKUP(G226,[1]MODULY_CBA!$B$3:$E$23,2,0),),)</f>
        <v>1.17</v>
      </c>
      <c r="O226" s="31">
        <f t="shared" si="12"/>
        <v>26.193374999999993</v>
      </c>
      <c r="P226" s="32">
        <f>IFERROR(O226*VLOOKUP(G226,[1]MODULY_CBA!$B$3:$F$23,5,0),)</f>
        <v>523.86749999999984</v>
      </c>
      <c r="Q226" s="20" t="str">
        <f>IFERROR(VLOOKUP(G226,[1]MODULY_CBA!$B$3:$I$23,6,0),"")</f>
        <v>Inkrement 4</v>
      </c>
      <c r="R226" s="38"/>
      <c r="S226" s="38"/>
      <c r="T226" s="38"/>
      <c r="U226" s="38"/>
      <c r="V226" s="38"/>
      <c r="W226" s="38"/>
      <c r="X226" s="38"/>
      <c r="Y226" s="38"/>
      <c r="Z226" s="38"/>
      <c r="AA226" s="38"/>
      <c r="AB226" s="38"/>
      <c r="AC226" s="38"/>
      <c r="AD226" s="38"/>
      <c r="AE226" s="38"/>
      <c r="AF226" s="49"/>
    </row>
    <row r="227" spans="1:32" ht="29.25">
      <c r="A227" s="11" t="s">
        <v>721</v>
      </c>
      <c r="B227" s="12" t="s">
        <v>34</v>
      </c>
      <c r="C227" s="13" t="s">
        <v>691</v>
      </c>
      <c r="D227" s="13" t="s">
        <v>722</v>
      </c>
      <c r="E227" s="13" t="s">
        <v>723</v>
      </c>
      <c r="F227" s="14" t="s">
        <v>38</v>
      </c>
      <c r="G227" s="14" t="s">
        <v>689</v>
      </c>
      <c r="H227" s="15">
        <v>2</v>
      </c>
      <c r="I227" s="15">
        <v>10</v>
      </c>
      <c r="J227" s="16">
        <f t="shared" si="10"/>
        <v>2</v>
      </c>
      <c r="K227" s="16">
        <f t="shared" si="11"/>
        <v>20</v>
      </c>
      <c r="L227" s="18">
        <f>IFERROR(IF(B227="funkcna poziadavka",VLOOKUP(G227,[1]MODULY_CBA!$B$3:$E$23,4,0)*H227/SUMIFS($H$3:$H$332,$G$3:$G$332,G227,$B$3:$B$332,B227),),)</f>
        <v>2.5</v>
      </c>
      <c r="M227" s="16">
        <f>IFERROR(IF(B227="Funkcna poziadavka",VLOOKUP(G227,[1]MODULY_CBA!$B$3:$E$23,3,0),),)</f>
        <v>0.99499999999999988</v>
      </c>
      <c r="N227" s="16">
        <f>IFERROR(IF(B227="funkcna poziadavka",VLOOKUP(G227,[1]MODULY_CBA!$B$3:$E$23,2,0),),)</f>
        <v>1.17</v>
      </c>
      <c r="O227" s="31">
        <f t="shared" si="12"/>
        <v>26.193374999999993</v>
      </c>
      <c r="P227" s="32">
        <f>IFERROR(O227*VLOOKUP(G227,[1]MODULY_CBA!$B$3:$F$23,5,0),)</f>
        <v>523.86749999999984</v>
      </c>
      <c r="Q227" s="20" t="str">
        <f>IFERROR(VLOOKUP(G227,[1]MODULY_CBA!$B$3:$I$23,6,0),"")</f>
        <v>Inkrement 4</v>
      </c>
      <c r="R227" s="38"/>
      <c r="S227" s="38"/>
      <c r="T227" s="38"/>
      <c r="U227" s="38"/>
      <c r="V227" s="38"/>
      <c r="W227" s="38"/>
      <c r="X227" s="38"/>
      <c r="Y227" s="38"/>
      <c r="Z227" s="38"/>
      <c r="AA227" s="38"/>
      <c r="AB227" s="38"/>
      <c r="AC227" s="38"/>
      <c r="AD227" s="38"/>
      <c r="AE227" s="38"/>
      <c r="AF227" s="49"/>
    </row>
    <row r="228" spans="1:32" ht="29.25">
      <c r="A228" s="11" t="s">
        <v>724</v>
      </c>
      <c r="B228" s="12" t="s">
        <v>34</v>
      </c>
      <c r="C228" s="13" t="s">
        <v>35</v>
      </c>
      <c r="D228" s="13" t="s">
        <v>725</v>
      </c>
      <c r="E228" s="13" t="s">
        <v>726</v>
      </c>
      <c r="F228" s="14" t="s">
        <v>38</v>
      </c>
      <c r="G228" s="55" t="s">
        <v>727</v>
      </c>
      <c r="H228" s="15">
        <v>2</v>
      </c>
      <c r="I228" s="15">
        <v>10</v>
      </c>
      <c r="J228" s="16">
        <f t="shared" si="10"/>
        <v>2</v>
      </c>
      <c r="K228" s="16">
        <f t="shared" si="11"/>
        <v>20</v>
      </c>
      <c r="L228" s="18">
        <f>IFERROR(IF(B228="funkcna poziadavka",VLOOKUP(G228,[1]MODULY_CBA!$B$3:$E$23,4,0)*H228/SUMIFS($H$3:$H$332,$G$3:$G$332,G228,$B$3:$B$332,B228),),)</f>
        <v>2</v>
      </c>
      <c r="M228" s="16">
        <f>IFERROR(IF(B228="Funkcna poziadavka",VLOOKUP(G228,[1]MODULY_CBA!$B$3:$E$23,3,0),),)</f>
        <v>0.99499999999999988</v>
      </c>
      <c r="N228" s="16">
        <f>IFERROR(IF(B228="funkcna poziadavka",VLOOKUP(G228,[1]MODULY_CBA!$B$3:$E$23,2,0),),)</f>
        <v>1.17</v>
      </c>
      <c r="O228" s="31">
        <f t="shared" si="12"/>
        <v>25.611299999999996</v>
      </c>
      <c r="P228" s="32">
        <f>IFERROR(O228*VLOOKUP(G228,[1]MODULY_CBA!$B$3:$F$23,5,0),)</f>
        <v>512.22599999999989</v>
      </c>
      <c r="Q228" s="20" t="str">
        <f>IFERROR(VLOOKUP(G228,[1]MODULY_CBA!$B$3:$I$23,6,0),"")</f>
        <v>Inkrement 5</v>
      </c>
      <c r="R228" s="38"/>
      <c r="S228" s="38"/>
      <c r="T228" s="38"/>
      <c r="U228" s="38"/>
      <c r="V228" s="38"/>
      <c r="W228" s="38"/>
      <c r="X228" s="38"/>
      <c r="Y228" s="38"/>
      <c r="Z228" s="38"/>
      <c r="AA228" s="38"/>
      <c r="AB228" s="38"/>
      <c r="AC228" s="38"/>
      <c r="AD228" s="38"/>
      <c r="AE228" s="38"/>
      <c r="AF228" s="49"/>
    </row>
    <row r="229" spans="1:32" ht="100.5">
      <c r="A229" s="11" t="s">
        <v>728</v>
      </c>
      <c r="B229" s="12" t="s">
        <v>34</v>
      </c>
      <c r="C229" s="13" t="s">
        <v>729</v>
      </c>
      <c r="D229" s="13" t="s">
        <v>730</v>
      </c>
      <c r="E229" s="13" t="s">
        <v>731</v>
      </c>
      <c r="F229" s="14" t="s">
        <v>38</v>
      </c>
      <c r="G229" s="55" t="s">
        <v>727</v>
      </c>
      <c r="H229" s="15">
        <v>2</v>
      </c>
      <c r="I229" s="15">
        <v>10</v>
      </c>
      <c r="J229" s="16">
        <f t="shared" si="10"/>
        <v>2</v>
      </c>
      <c r="K229" s="16">
        <f t="shared" si="11"/>
        <v>20</v>
      </c>
      <c r="L229" s="18">
        <f>IFERROR(IF(B229="funkcna poziadavka",VLOOKUP(G229,[1]MODULY_CBA!$B$3:$E$23,4,0)*H229/SUMIFS($H$3:$H$332,$G$3:$G$332,G229,$B$3:$B$332,B229),),)</f>
        <v>2</v>
      </c>
      <c r="M229" s="16">
        <f>IFERROR(IF(B229="Funkcna poziadavka",VLOOKUP(G229,[1]MODULY_CBA!$B$3:$E$23,3,0),),)</f>
        <v>0.99499999999999988</v>
      </c>
      <c r="N229" s="16">
        <f>IFERROR(IF(B229="funkcna poziadavka",VLOOKUP(G229,[1]MODULY_CBA!$B$3:$E$23,2,0),),)</f>
        <v>1.17</v>
      </c>
      <c r="O229" s="31">
        <f t="shared" si="12"/>
        <v>25.611299999999996</v>
      </c>
      <c r="P229" s="32">
        <f>IFERROR(O229*VLOOKUP(G229,[1]MODULY_CBA!$B$3:$F$23,5,0),)</f>
        <v>512.22599999999989</v>
      </c>
      <c r="Q229" s="20" t="str">
        <f>IFERROR(VLOOKUP(G229,[1]MODULY_CBA!$B$3:$I$23,6,0),"")</f>
        <v>Inkrement 5</v>
      </c>
      <c r="R229" s="38"/>
      <c r="S229" s="38"/>
      <c r="T229" s="38"/>
      <c r="U229" s="38"/>
      <c r="V229" s="38"/>
      <c r="W229" s="38"/>
      <c r="X229" s="38"/>
      <c r="Y229" s="38"/>
      <c r="Z229" s="38"/>
      <c r="AA229" s="38"/>
      <c r="AB229" s="38"/>
      <c r="AC229" s="38"/>
      <c r="AD229" s="38"/>
      <c r="AE229" s="38"/>
      <c r="AF229" s="49"/>
    </row>
    <row r="230" spans="1:32" ht="29.25">
      <c r="A230" s="11" t="s">
        <v>732</v>
      </c>
      <c r="B230" s="12" t="s">
        <v>34</v>
      </c>
      <c r="C230" s="13" t="s">
        <v>272</v>
      </c>
      <c r="D230" s="13" t="s">
        <v>733</v>
      </c>
      <c r="E230" s="13" t="s">
        <v>734</v>
      </c>
      <c r="F230" s="14" t="s">
        <v>38</v>
      </c>
      <c r="G230" s="55" t="s">
        <v>727</v>
      </c>
      <c r="H230" s="15">
        <v>2</v>
      </c>
      <c r="I230" s="15">
        <v>10</v>
      </c>
      <c r="J230" s="16">
        <f t="shared" si="10"/>
        <v>2</v>
      </c>
      <c r="K230" s="16">
        <f t="shared" si="11"/>
        <v>20</v>
      </c>
      <c r="L230" s="18">
        <f>IFERROR(IF(B230="funkcna poziadavka",VLOOKUP(G230,[1]MODULY_CBA!$B$3:$E$23,4,0)*H230/SUMIFS($H$3:$H$332,$G$3:$G$332,G230,$B$3:$B$332,B230),),)</f>
        <v>2</v>
      </c>
      <c r="M230" s="16">
        <f>IFERROR(IF(B230="Funkcna poziadavka",VLOOKUP(G230,[1]MODULY_CBA!$B$3:$E$23,3,0),),)</f>
        <v>0.99499999999999988</v>
      </c>
      <c r="N230" s="16">
        <f>IFERROR(IF(B230="funkcna poziadavka",VLOOKUP(G230,[1]MODULY_CBA!$B$3:$E$23,2,0),),)</f>
        <v>1.17</v>
      </c>
      <c r="O230" s="31">
        <f t="shared" si="12"/>
        <v>25.611299999999996</v>
      </c>
      <c r="P230" s="32">
        <f>IFERROR(O230*VLOOKUP(G230,[1]MODULY_CBA!$B$3:$F$23,5,0),)</f>
        <v>512.22599999999989</v>
      </c>
      <c r="Q230" s="20" t="str">
        <f>IFERROR(VLOOKUP(G230,[1]MODULY_CBA!$B$3:$I$23,6,0),"")</f>
        <v>Inkrement 5</v>
      </c>
      <c r="R230" s="38"/>
      <c r="S230" s="38"/>
      <c r="T230" s="38"/>
      <c r="U230" s="38"/>
      <c r="V230" s="38"/>
      <c r="W230" s="38"/>
      <c r="X230" s="38"/>
      <c r="Y230" s="38"/>
      <c r="Z230" s="38"/>
      <c r="AA230" s="38"/>
      <c r="AB230" s="38"/>
      <c r="AC230" s="38"/>
      <c r="AD230" s="38"/>
      <c r="AE230" s="38"/>
      <c r="AF230" s="49"/>
    </row>
    <row r="231" spans="1:32" ht="29.25">
      <c r="A231" s="11" t="s">
        <v>735</v>
      </c>
      <c r="B231" s="12" t="s">
        <v>34</v>
      </c>
      <c r="C231" s="13" t="s">
        <v>272</v>
      </c>
      <c r="D231" s="13" t="s">
        <v>736</v>
      </c>
      <c r="E231" s="13" t="s">
        <v>737</v>
      </c>
      <c r="F231" s="14" t="s">
        <v>38</v>
      </c>
      <c r="G231" s="55" t="s">
        <v>727</v>
      </c>
      <c r="H231" s="15">
        <v>2</v>
      </c>
      <c r="I231" s="15">
        <v>10</v>
      </c>
      <c r="J231" s="16">
        <f t="shared" si="10"/>
        <v>2</v>
      </c>
      <c r="K231" s="16">
        <f t="shared" si="11"/>
        <v>20</v>
      </c>
      <c r="L231" s="18">
        <f>IFERROR(IF(B231="funkcna poziadavka",VLOOKUP(G231,[1]MODULY_CBA!$B$3:$E$23,4,0)*H231/SUMIFS($H$3:$H$332,$G$3:$G$332,G231,$B$3:$B$332,B231),),)</f>
        <v>2</v>
      </c>
      <c r="M231" s="16">
        <f>IFERROR(IF(B231="Funkcna poziadavka",VLOOKUP(G231,[1]MODULY_CBA!$B$3:$E$23,3,0),),)</f>
        <v>0.99499999999999988</v>
      </c>
      <c r="N231" s="16">
        <f>IFERROR(IF(B231="funkcna poziadavka",VLOOKUP(G231,[1]MODULY_CBA!$B$3:$E$23,2,0),),)</f>
        <v>1.17</v>
      </c>
      <c r="O231" s="31">
        <f t="shared" si="12"/>
        <v>25.611299999999996</v>
      </c>
      <c r="P231" s="32">
        <f>IFERROR(O231*VLOOKUP(G231,[1]MODULY_CBA!$B$3:$F$23,5,0),)</f>
        <v>512.22599999999989</v>
      </c>
      <c r="Q231" s="20" t="str">
        <f>IFERROR(VLOOKUP(G231,[1]MODULY_CBA!$B$3:$I$23,6,0),"")</f>
        <v>Inkrement 5</v>
      </c>
      <c r="R231" s="38"/>
      <c r="S231" s="38"/>
      <c r="T231" s="38"/>
      <c r="U231" s="38"/>
      <c r="V231" s="38"/>
      <c r="W231" s="38"/>
      <c r="X231" s="38"/>
      <c r="Y231" s="38"/>
      <c r="Z231" s="38"/>
      <c r="AA231" s="38"/>
      <c r="AB231" s="38"/>
      <c r="AC231" s="38"/>
      <c r="AD231" s="38"/>
      <c r="AE231" s="38"/>
      <c r="AF231" s="49"/>
    </row>
    <row r="232" spans="1:32" ht="29.25">
      <c r="A232" s="11" t="s">
        <v>738</v>
      </c>
      <c r="B232" s="12" t="s">
        <v>34</v>
      </c>
      <c r="C232" s="13" t="s">
        <v>729</v>
      </c>
      <c r="D232" s="13" t="s">
        <v>739</v>
      </c>
      <c r="E232" s="13" t="s">
        <v>740</v>
      </c>
      <c r="F232" s="14" t="s">
        <v>38</v>
      </c>
      <c r="G232" s="55" t="s">
        <v>727</v>
      </c>
      <c r="H232" s="15">
        <v>2</v>
      </c>
      <c r="I232" s="15">
        <v>10</v>
      </c>
      <c r="J232" s="16">
        <f t="shared" si="10"/>
        <v>2</v>
      </c>
      <c r="K232" s="16">
        <f t="shared" si="11"/>
        <v>20</v>
      </c>
      <c r="L232" s="18">
        <f>IFERROR(IF(B232="funkcna poziadavka",VLOOKUP(G232,[1]MODULY_CBA!$B$3:$E$23,4,0)*H232/SUMIFS($H$3:$H$332,$G$3:$G$332,G232,$B$3:$B$332,B232),),)</f>
        <v>2</v>
      </c>
      <c r="M232" s="16">
        <f>IFERROR(IF(B232="Funkcna poziadavka",VLOOKUP(G232,[1]MODULY_CBA!$B$3:$E$23,3,0),),)</f>
        <v>0.99499999999999988</v>
      </c>
      <c r="N232" s="16">
        <f>IFERROR(IF(B232="funkcna poziadavka",VLOOKUP(G232,[1]MODULY_CBA!$B$3:$E$23,2,0),),)</f>
        <v>1.17</v>
      </c>
      <c r="O232" s="31">
        <f t="shared" si="12"/>
        <v>25.611299999999996</v>
      </c>
      <c r="P232" s="32">
        <f>IFERROR(O232*VLOOKUP(G232,[1]MODULY_CBA!$B$3:$F$23,5,0),)</f>
        <v>512.22599999999989</v>
      </c>
      <c r="Q232" s="20" t="str">
        <f>IFERROR(VLOOKUP(G232,[1]MODULY_CBA!$B$3:$I$23,6,0),"")</f>
        <v>Inkrement 5</v>
      </c>
      <c r="R232" s="38"/>
      <c r="S232" s="38"/>
      <c r="T232" s="38"/>
      <c r="U232" s="38"/>
      <c r="V232" s="38"/>
      <c r="W232" s="38"/>
      <c r="X232" s="38"/>
      <c r="Y232" s="38"/>
      <c r="Z232" s="38"/>
      <c r="AA232" s="38"/>
      <c r="AB232" s="38"/>
      <c r="AC232" s="38"/>
      <c r="AD232" s="38"/>
      <c r="AE232" s="38"/>
      <c r="AF232" s="49"/>
    </row>
    <row r="233" spans="1:32" ht="43.5">
      <c r="A233" s="11" t="s">
        <v>741</v>
      </c>
      <c r="B233" s="12" t="s">
        <v>34</v>
      </c>
      <c r="C233" s="13" t="s">
        <v>729</v>
      </c>
      <c r="D233" s="13" t="s">
        <v>742</v>
      </c>
      <c r="E233" s="13" t="s">
        <v>743</v>
      </c>
      <c r="F233" s="14" t="s">
        <v>38</v>
      </c>
      <c r="G233" s="55" t="s">
        <v>727</v>
      </c>
      <c r="H233" s="15">
        <v>2</v>
      </c>
      <c r="I233" s="15">
        <v>10</v>
      </c>
      <c r="J233" s="16">
        <f t="shared" si="10"/>
        <v>2</v>
      </c>
      <c r="K233" s="16">
        <f t="shared" si="11"/>
        <v>20</v>
      </c>
      <c r="L233" s="18">
        <f>IFERROR(IF(B233="funkcna poziadavka",VLOOKUP(G233,[1]MODULY_CBA!$B$3:$E$23,4,0)*H233/SUMIFS($H$3:$H$332,$G$3:$G$332,G233,$B$3:$B$332,B233),),)</f>
        <v>2</v>
      </c>
      <c r="M233" s="16">
        <f>IFERROR(IF(B233="Funkcna poziadavka",VLOOKUP(G233,[1]MODULY_CBA!$B$3:$E$23,3,0),),)</f>
        <v>0.99499999999999988</v>
      </c>
      <c r="N233" s="16">
        <f>IFERROR(IF(B233="funkcna poziadavka",VLOOKUP(G233,[1]MODULY_CBA!$B$3:$E$23,2,0),),)</f>
        <v>1.17</v>
      </c>
      <c r="O233" s="31">
        <f t="shared" si="12"/>
        <v>25.611299999999996</v>
      </c>
      <c r="P233" s="32">
        <f>IFERROR(O233*VLOOKUP(G233,[1]MODULY_CBA!$B$3:$F$23,5,0),)</f>
        <v>512.22599999999989</v>
      </c>
      <c r="Q233" s="20" t="str">
        <f>IFERROR(VLOOKUP(G233,[1]MODULY_CBA!$B$3:$I$23,6,0),"")</f>
        <v>Inkrement 5</v>
      </c>
      <c r="R233" s="38"/>
      <c r="S233" s="38"/>
      <c r="T233" s="38"/>
      <c r="U233" s="38"/>
      <c r="V233" s="38"/>
      <c r="W233" s="38"/>
      <c r="X233" s="38"/>
      <c r="Y233" s="38"/>
      <c r="Z233" s="38"/>
      <c r="AA233" s="38"/>
      <c r="AB233" s="38"/>
      <c r="AC233" s="38"/>
      <c r="AD233" s="38"/>
      <c r="AE233" s="38"/>
      <c r="AF233" s="49"/>
    </row>
    <row r="234" spans="1:32" ht="57.75">
      <c r="A234" s="11" t="s">
        <v>744</v>
      </c>
      <c r="B234" s="12" t="s">
        <v>34</v>
      </c>
      <c r="C234" s="13" t="s">
        <v>729</v>
      </c>
      <c r="D234" s="13" t="s">
        <v>745</v>
      </c>
      <c r="E234" s="13" t="s">
        <v>746</v>
      </c>
      <c r="F234" s="14" t="s">
        <v>38</v>
      </c>
      <c r="G234" s="55" t="s">
        <v>727</v>
      </c>
      <c r="H234" s="15">
        <v>2</v>
      </c>
      <c r="I234" s="15">
        <v>10</v>
      </c>
      <c r="J234" s="16">
        <f t="shared" si="10"/>
        <v>2</v>
      </c>
      <c r="K234" s="16">
        <f t="shared" si="11"/>
        <v>20</v>
      </c>
      <c r="L234" s="18">
        <f>IFERROR(IF(B234="funkcna poziadavka",VLOOKUP(G234,[1]MODULY_CBA!$B$3:$E$23,4,0)*H234/SUMIFS($H$3:$H$332,$G$3:$G$332,G234,$B$3:$B$332,B234),),)</f>
        <v>2</v>
      </c>
      <c r="M234" s="16">
        <f>IFERROR(IF(B234="Funkcna poziadavka",VLOOKUP(G234,[1]MODULY_CBA!$B$3:$E$23,3,0),),)</f>
        <v>0.99499999999999988</v>
      </c>
      <c r="N234" s="16">
        <f>IFERROR(IF(B234="funkcna poziadavka",VLOOKUP(G234,[1]MODULY_CBA!$B$3:$E$23,2,0),),)</f>
        <v>1.17</v>
      </c>
      <c r="O234" s="31">
        <f t="shared" si="12"/>
        <v>25.611299999999996</v>
      </c>
      <c r="P234" s="32">
        <f>IFERROR(O234*VLOOKUP(G234,[1]MODULY_CBA!$B$3:$F$23,5,0),)</f>
        <v>512.22599999999989</v>
      </c>
      <c r="Q234" s="20" t="str">
        <f>IFERROR(VLOOKUP(G234,[1]MODULY_CBA!$B$3:$I$23,6,0),"")</f>
        <v>Inkrement 5</v>
      </c>
      <c r="R234" s="38"/>
      <c r="S234" s="38"/>
      <c r="T234" s="38"/>
      <c r="U234" s="38"/>
      <c r="V234" s="38"/>
      <c r="W234" s="38"/>
      <c r="X234" s="38"/>
      <c r="Y234" s="38"/>
      <c r="Z234" s="38"/>
      <c r="AA234" s="38"/>
      <c r="AB234" s="38"/>
      <c r="AC234" s="38"/>
      <c r="AD234" s="38"/>
      <c r="AE234" s="38"/>
      <c r="AF234" s="49"/>
    </row>
    <row r="235" spans="1:32" ht="43.5">
      <c r="A235" s="11" t="s">
        <v>747</v>
      </c>
      <c r="B235" s="12" t="s">
        <v>34</v>
      </c>
      <c r="C235" s="13" t="s">
        <v>729</v>
      </c>
      <c r="D235" s="13" t="s">
        <v>748</v>
      </c>
      <c r="E235" s="13" t="s">
        <v>749</v>
      </c>
      <c r="F235" s="14" t="s">
        <v>38</v>
      </c>
      <c r="G235" s="55" t="s">
        <v>727</v>
      </c>
      <c r="H235" s="15">
        <v>2</v>
      </c>
      <c r="I235" s="15">
        <v>10</v>
      </c>
      <c r="J235" s="16">
        <f t="shared" si="10"/>
        <v>2</v>
      </c>
      <c r="K235" s="16">
        <f t="shared" si="11"/>
        <v>20</v>
      </c>
      <c r="L235" s="18">
        <f>IFERROR(IF(B235="funkcna poziadavka",VLOOKUP(G235,[1]MODULY_CBA!$B$3:$E$23,4,0)*H235/SUMIFS($H$3:$H$332,$G$3:$G$332,G235,$B$3:$B$332,B235),),)</f>
        <v>2</v>
      </c>
      <c r="M235" s="16">
        <f>IFERROR(IF(B235="Funkcna poziadavka",VLOOKUP(G235,[1]MODULY_CBA!$B$3:$E$23,3,0),),)</f>
        <v>0.99499999999999988</v>
      </c>
      <c r="N235" s="16">
        <f>IFERROR(IF(B235="funkcna poziadavka",VLOOKUP(G235,[1]MODULY_CBA!$B$3:$E$23,2,0),),)</f>
        <v>1.17</v>
      </c>
      <c r="O235" s="31">
        <f t="shared" si="12"/>
        <v>25.611299999999996</v>
      </c>
      <c r="P235" s="32">
        <f>IFERROR(O235*VLOOKUP(G235,[1]MODULY_CBA!$B$3:$F$23,5,0),)</f>
        <v>512.22599999999989</v>
      </c>
      <c r="Q235" s="20" t="str">
        <f>IFERROR(VLOOKUP(G235,[1]MODULY_CBA!$B$3:$I$23,6,0),"")</f>
        <v>Inkrement 5</v>
      </c>
      <c r="R235" s="38"/>
      <c r="S235" s="38"/>
      <c r="T235" s="38"/>
      <c r="U235" s="38"/>
      <c r="V235" s="38"/>
      <c r="W235" s="38"/>
      <c r="X235" s="38"/>
      <c r="Y235" s="38"/>
      <c r="Z235" s="38"/>
      <c r="AA235" s="38"/>
      <c r="AB235" s="38"/>
      <c r="AC235" s="38"/>
      <c r="AD235" s="38"/>
      <c r="AE235" s="38"/>
      <c r="AF235" s="49"/>
    </row>
    <row r="236" spans="1:32" ht="43.5">
      <c r="A236" s="11" t="s">
        <v>750</v>
      </c>
      <c r="B236" s="12" t="s">
        <v>34</v>
      </c>
      <c r="C236" s="13" t="s">
        <v>729</v>
      </c>
      <c r="D236" s="13" t="s">
        <v>751</v>
      </c>
      <c r="E236" s="13" t="s">
        <v>752</v>
      </c>
      <c r="F236" s="14" t="s">
        <v>38</v>
      </c>
      <c r="G236" s="55" t="s">
        <v>727</v>
      </c>
      <c r="H236" s="15">
        <v>2</v>
      </c>
      <c r="I236" s="15">
        <v>10</v>
      </c>
      <c r="J236" s="16">
        <f t="shared" si="10"/>
        <v>2</v>
      </c>
      <c r="K236" s="16">
        <f t="shared" si="11"/>
        <v>20</v>
      </c>
      <c r="L236" s="18">
        <f>IFERROR(IF(B236="funkcna poziadavka",VLOOKUP(G236,[1]MODULY_CBA!$B$3:$E$23,4,0)*H236/SUMIFS($H$3:$H$332,$G$3:$G$332,G236,$B$3:$B$332,B236),),)</f>
        <v>2</v>
      </c>
      <c r="M236" s="16">
        <f>IFERROR(IF(B236="Funkcna poziadavka",VLOOKUP(G236,[1]MODULY_CBA!$B$3:$E$23,3,0),),)</f>
        <v>0.99499999999999988</v>
      </c>
      <c r="N236" s="16">
        <f>IFERROR(IF(B236="funkcna poziadavka",VLOOKUP(G236,[1]MODULY_CBA!$B$3:$E$23,2,0),),)</f>
        <v>1.17</v>
      </c>
      <c r="O236" s="31">
        <f t="shared" si="12"/>
        <v>25.611299999999996</v>
      </c>
      <c r="P236" s="32">
        <f>IFERROR(O236*VLOOKUP(G236,[1]MODULY_CBA!$B$3:$F$23,5,0),)</f>
        <v>512.22599999999989</v>
      </c>
      <c r="Q236" s="20" t="str">
        <f>IFERROR(VLOOKUP(G236,[1]MODULY_CBA!$B$3:$I$23,6,0),"")</f>
        <v>Inkrement 5</v>
      </c>
      <c r="R236" s="38"/>
      <c r="S236" s="38"/>
      <c r="T236" s="38"/>
      <c r="U236" s="38"/>
      <c r="V236" s="38"/>
      <c r="W236" s="38"/>
      <c r="X236" s="38"/>
      <c r="Y236" s="38"/>
      <c r="Z236" s="38"/>
      <c r="AA236" s="38"/>
      <c r="AB236" s="38"/>
      <c r="AC236" s="38"/>
      <c r="AD236" s="38"/>
      <c r="AE236" s="38"/>
      <c r="AF236" s="49"/>
    </row>
    <row r="237" spans="1:32" ht="43.5">
      <c r="A237" s="11" t="s">
        <v>753</v>
      </c>
      <c r="B237" s="12" t="s">
        <v>34</v>
      </c>
      <c r="C237" s="13" t="s">
        <v>729</v>
      </c>
      <c r="D237" s="13" t="s">
        <v>754</v>
      </c>
      <c r="E237" s="13" t="s">
        <v>755</v>
      </c>
      <c r="F237" s="14" t="s">
        <v>38</v>
      </c>
      <c r="G237" s="55" t="s">
        <v>727</v>
      </c>
      <c r="H237" s="15">
        <v>2</v>
      </c>
      <c r="I237" s="15">
        <v>10</v>
      </c>
      <c r="J237" s="16">
        <f t="shared" si="10"/>
        <v>2</v>
      </c>
      <c r="K237" s="16">
        <f t="shared" si="11"/>
        <v>20</v>
      </c>
      <c r="L237" s="18">
        <f>IFERROR(IF(B237="funkcna poziadavka",VLOOKUP(G237,[1]MODULY_CBA!$B$3:$E$23,4,0)*H237/SUMIFS($H$3:$H$332,$G$3:$G$332,G237,$B$3:$B$332,B237),),)</f>
        <v>2</v>
      </c>
      <c r="M237" s="16">
        <f>IFERROR(IF(B237="Funkcna poziadavka",VLOOKUP(G237,[1]MODULY_CBA!$B$3:$E$23,3,0),),)</f>
        <v>0.99499999999999988</v>
      </c>
      <c r="N237" s="16">
        <f>IFERROR(IF(B237="funkcna poziadavka",VLOOKUP(G237,[1]MODULY_CBA!$B$3:$E$23,2,0),),)</f>
        <v>1.17</v>
      </c>
      <c r="O237" s="31">
        <f t="shared" si="12"/>
        <v>25.611299999999996</v>
      </c>
      <c r="P237" s="32">
        <f>IFERROR(O237*VLOOKUP(G237,[1]MODULY_CBA!$B$3:$F$23,5,0),)</f>
        <v>512.22599999999989</v>
      </c>
      <c r="Q237" s="20" t="str">
        <f>IFERROR(VLOOKUP(G237,[1]MODULY_CBA!$B$3:$I$23,6,0),"")</f>
        <v>Inkrement 5</v>
      </c>
      <c r="R237" s="38"/>
      <c r="S237" s="38"/>
      <c r="T237" s="38"/>
      <c r="U237" s="38"/>
      <c r="V237" s="38"/>
      <c r="W237" s="38"/>
      <c r="X237" s="38"/>
      <c r="Y237" s="38"/>
      <c r="Z237" s="38"/>
      <c r="AA237" s="38"/>
      <c r="AB237" s="38"/>
      <c r="AC237" s="38"/>
      <c r="AD237" s="38"/>
      <c r="AE237" s="38"/>
      <c r="AF237" s="49"/>
    </row>
    <row r="238" spans="1:32" ht="43.5">
      <c r="A238" s="11" t="s">
        <v>756</v>
      </c>
      <c r="B238" s="12" t="s">
        <v>34</v>
      </c>
      <c r="C238" s="13" t="s">
        <v>729</v>
      </c>
      <c r="D238" s="13" t="s">
        <v>757</v>
      </c>
      <c r="E238" s="13" t="s">
        <v>758</v>
      </c>
      <c r="F238" s="14" t="s">
        <v>38</v>
      </c>
      <c r="G238" s="55" t="s">
        <v>727</v>
      </c>
      <c r="H238" s="15">
        <v>2</v>
      </c>
      <c r="I238" s="15">
        <v>10</v>
      </c>
      <c r="J238" s="16">
        <f t="shared" si="10"/>
        <v>2</v>
      </c>
      <c r="K238" s="16">
        <f t="shared" si="11"/>
        <v>20</v>
      </c>
      <c r="L238" s="18">
        <f>IFERROR(IF(B238="funkcna poziadavka",VLOOKUP(G238,[1]MODULY_CBA!$B$3:$E$23,4,0)*H238/SUMIFS($H$3:$H$332,$G$3:$G$332,G238,$B$3:$B$332,B238),),)</f>
        <v>2</v>
      </c>
      <c r="M238" s="16">
        <f>IFERROR(IF(B238="Funkcna poziadavka",VLOOKUP(G238,[1]MODULY_CBA!$B$3:$E$23,3,0),),)</f>
        <v>0.99499999999999988</v>
      </c>
      <c r="N238" s="16">
        <f>IFERROR(IF(B238="funkcna poziadavka",VLOOKUP(G238,[1]MODULY_CBA!$B$3:$E$23,2,0),),)</f>
        <v>1.17</v>
      </c>
      <c r="O238" s="31">
        <f t="shared" si="12"/>
        <v>25.611299999999996</v>
      </c>
      <c r="P238" s="32">
        <f>IFERROR(O238*VLOOKUP(G238,[1]MODULY_CBA!$B$3:$F$23,5,0),)</f>
        <v>512.22599999999989</v>
      </c>
      <c r="Q238" s="20" t="str">
        <f>IFERROR(VLOOKUP(G238,[1]MODULY_CBA!$B$3:$I$23,6,0),"")</f>
        <v>Inkrement 5</v>
      </c>
      <c r="R238" s="38"/>
      <c r="S238" s="38"/>
      <c r="T238" s="38"/>
      <c r="U238" s="38"/>
      <c r="V238" s="38"/>
      <c r="W238" s="38"/>
      <c r="X238" s="38"/>
      <c r="Y238" s="38"/>
      <c r="Z238" s="38"/>
      <c r="AA238" s="38"/>
      <c r="AB238" s="38"/>
      <c r="AC238" s="38"/>
      <c r="AD238" s="38"/>
      <c r="AE238" s="38"/>
      <c r="AF238" s="49"/>
    </row>
    <row r="239" spans="1:32" ht="43.5">
      <c r="A239" s="11" t="s">
        <v>759</v>
      </c>
      <c r="B239" s="12" t="s">
        <v>34</v>
      </c>
      <c r="C239" s="13" t="s">
        <v>729</v>
      </c>
      <c r="D239" s="13" t="s">
        <v>760</v>
      </c>
      <c r="E239" s="13" t="s">
        <v>761</v>
      </c>
      <c r="F239" s="14" t="s">
        <v>38</v>
      </c>
      <c r="G239" s="55" t="s">
        <v>727</v>
      </c>
      <c r="H239" s="15">
        <v>2</v>
      </c>
      <c r="I239" s="15">
        <v>10</v>
      </c>
      <c r="J239" s="16">
        <f t="shared" si="10"/>
        <v>2</v>
      </c>
      <c r="K239" s="16">
        <f t="shared" si="11"/>
        <v>20</v>
      </c>
      <c r="L239" s="18">
        <f>IFERROR(IF(B239="funkcna poziadavka",VLOOKUP(G239,[1]MODULY_CBA!$B$3:$E$23,4,0)*H239/SUMIFS($H$3:$H$332,$G$3:$G$332,G239,$B$3:$B$332,B239),),)</f>
        <v>2</v>
      </c>
      <c r="M239" s="16">
        <f>IFERROR(IF(B239="Funkcna poziadavka",VLOOKUP(G239,[1]MODULY_CBA!$B$3:$E$23,3,0),),)</f>
        <v>0.99499999999999988</v>
      </c>
      <c r="N239" s="16">
        <f>IFERROR(IF(B239="funkcna poziadavka",VLOOKUP(G239,[1]MODULY_CBA!$B$3:$E$23,2,0),),)</f>
        <v>1.17</v>
      </c>
      <c r="O239" s="31">
        <f t="shared" si="12"/>
        <v>25.611299999999996</v>
      </c>
      <c r="P239" s="32">
        <f>IFERROR(O239*VLOOKUP(G239,[1]MODULY_CBA!$B$3:$F$23,5,0),)</f>
        <v>512.22599999999989</v>
      </c>
      <c r="Q239" s="20" t="str">
        <f>IFERROR(VLOOKUP(G239,[1]MODULY_CBA!$B$3:$I$23,6,0),"")</f>
        <v>Inkrement 5</v>
      </c>
      <c r="R239" s="38"/>
      <c r="S239" s="38"/>
      <c r="T239" s="38"/>
      <c r="U239" s="38"/>
      <c r="V239" s="38"/>
      <c r="W239" s="38"/>
      <c r="X239" s="38"/>
      <c r="Y239" s="38"/>
      <c r="Z239" s="38"/>
      <c r="AA239" s="38"/>
      <c r="AB239" s="38"/>
      <c r="AC239" s="38"/>
      <c r="AD239" s="38"/>
      <c r="AE239" s="38"/>
      <c r="AF239" s="49"/>
    </row>
    <row r="240" spans="1:32" ht="29.25">
      <c r="A240" s="11" t="s">
        <v>762</v>
      </c>
      <c r="B240" s="12" t="s">
        <v>34</v>
      </c>
      <c r="C240" s="13" t="s">
        <v>729</v>
      </c>
      <c r="D240" s="13" t="s">
        <v>763</v>
      </c>
      <c r="E240" s="13" t="s">
        <v>764</v>
      </c>
      <c r="F240" s="14" t="s">
        <v>38</v>
      </c>
      <c r="G240" s="55" t="s">
        <v>727</v>
      </c>
      <c r="H240" s="15">
        <v>2</v>
      </c>
      <c r="I240" s="15">
        <v>10</v>
      </c>
      <c r="J240" s="16">
        <f t="shared" si="10"/>
        <v>2</v>
      </c>
      <c r="K240" s="16">
        <f t="shared" si="11"/>
        <v>20</v>
      </c>
      <c r="L240" s="18">
        <f>IFERROR(IF(B240="funkcna poziadavka",VLOOKUP(G240,[1]MODULY_CBA!$B$3:$E$23,4,0)*H240/SUMIFS($H$3:$H$332,$G$3:$G$332,G240,$B$3:$B$332,B240),),)</f>
        <v>2</v>
      </c>
      <c r="M240" s="16">
        <f>IFERROR(IF(B240="Funkcna poziadavka",VLOOKUP(G240,[1]MODULY_CBA!$B$3:$E$23,3,0),),)</f>
        <v>0.99499999999999988</v>
      </c>
      <c r="N240" s="16">
        <f>IFERROR(IF(B240="funkcna poziadavka",VLOOKUP(G240,[1]MODULY_CBA!$B$3:$E$23,2,0),),)</f>
        <v>1.17</v>
      </c>
      <c r="O240" s="31">
        <f t="shared" si="12"/>
        <v>25.611299999999996</v>
      </c>
      <c r="P240" s="32">
        <f>IFERROR(O240*VLOOKUP(G240,[1]MODULY_CBA!$B$3:$F$23,5,0),)</f>
        <v>512.22599999999989</v>
      </c>
      <c r="Q240" s="20" t="str">
        <f>IFERROR(VLOOKUP(G240,[1]MODULY_CBA!$B$3:$I$23,6,0),"")</f>
        <v>Inkrement 5</v>
      </c>
      <c r="R240" s="38"/>
      <c r="S240" s="38"/>
      <c r="T240" s="38"/>
      <c r="U240" s="38"/>
      <c r="V240" s="38"/>
      <c r="W240" s="38"/>
      <c r="X240" s="38"/>
      <c r="Y240" s="38"/>
      <c r="Z240" s="38"/>
      <c r="AA240" s="38"/>
      <c r="AB240" s="38"/>
      <c r="AC240" s="38"/>
      <c r="AD240" s="38"/>
      <c r="AE240" s="38"/>
      <c r="AF240" s="49"/>
    </row>
    <row r="241" spans="1:32" ht="15">
      <c r="A241" s="11" t="s">
        <v>765</v>
      </c>
      <c r="B241" s="12" t="s">
        <v>34</v>
      </c>
      <c r="C241" s="13" t="s">
        <v>691</v>
      </c>
      <c r="D241" s="13" t="s">
        <v>766</v>
      </c>
      <c r="E241" s="13" t="s">
        <v>767</v>
      </c>
      <c r="F241" s="14" t="s">
        <v>38</v>
      </c>
      <c r="G241" s="55" t="s">
        <v>727</v>
      </c>
      <c r="H241" s="15">
        <v>2</v>
      </c>
      <c r="I241" s="15">
        <v>10</v>
      </c>
      <c r="J241" s="16">
        <f t="shared" si="10"/>
        <v>2</v>
      </c>
      <c r="K241" s="16">
        <f t="shared" si="11"/>
        <v>20</v>
      </c>
      <c r="L241" s="18">
        <f>IFERROR(IF(B241="funkcna poziadavka",VLOOKUP(G241,[1]MODULY_CBA!$B$3:$E$23,4,0)*H241/SUMIFS($H$3:$H$332,$G$3:$G$332,G241,$B$3:$B$332,B241),),)</f>
        <v>2</v>
      </c>
      <c r="M241" s="16">
        <f>IFERROR(IF(B241="Funkcna poziadavka",VLOOKUP(G241,[1]MODULY_CBA!$B$3:$E$23,3,0),),)</f>
        <v>0.99499999999999988</v>
      </c>
      <c r="N241" s="16">
        <f>IFERROR(IF(B241="funkcna poziadavka",VLOOKUP(G241,[1]MODULY_CBA!$B$3:$E$23,2,0),),)</f>
        <v>1.17</v>
      </c>
      <c r="O241" s="31">
        <f t="shared" si="12"/>
        <v>25.611299999999996</v>
      </c>
      <c r="P241" s="32">
        <f>IFERROR(O241*VLOOKUP(G241,[1]MODULY_CBA!$B$3:$F$23,5,0),)</f>
        <v>512.22599999999989</v>
      </c>
      <c r="Q241" s="20" t="str">
        <f>IFERROR(VLOOKUP(G241,[1]MODULY_CBA!$B$3:$I$23,6,0),"")</f>
        <v>Inkrement 5</v>
      </c>
      <c r="R241" s="38"/>
      <c r="S241" s="38"/>
      <c r="T241" s="38"/>
      <c r="U241" s="38"/>
      <c r="V241" s="38"/>
      <c r="W241" s="38"/>
      <c r="X241" s="38"/>
      <c r="Y241" s="38"/>
      <c r="Z241" s="38"/>
      <c r="AA241" s="38"/>
      <c r="AB241" s="38"/>
      <c r="AC241" s="38"/>
      <c r="AD241" s="38"/>
      <c r="AE241" s="38"/>
      <c r="AF241" s="49"/>
    </row>
    <row r="242" spans="1:32" ht="42.75">
      <c r="A242" s="11" t="s">
        <v>768</v>
      </c>
      <c r="B242" s="27" t="s">
        <v>34</v>
      </c>
      <c r="C242" s="52" t="s">
        <v>769</v>
      </c>
      <c r="D242" s="52" t="s">
        <v>770</v>
      </c>
      <c r="E242" s="52"/>
      <c r="F242" s="14" t="s">
        <v>38</v>
      </c>
      <c r="G242" s="55" t="s">
        <v>727</v>
      </c>
      <c r="H242" s="15">
        <v>2</v>
      </c>
      <c r="I242" s="15">
        <v>10</v>
      </c>
      <c r="J242" s="16">
        <f t="shared" si="10"/>
        <v>2</v>
      </c>
      <c r="K242" s="16">
        <f t="shared" si="11"/>
        <v>20</v>
      </c>
      <c r="L242" s="18">
        <f>IFERROR(IF(B242="funkcna poziadavka",VLOOKUP(G242,[1]MODULY_CBA!$B$3:$E$23,4,0)*H242/SUMIFS($H$3:$H$332,$G$3:$G$332,G242,$B$3:$B$332,B242),),)</f>
        <v>2</v>
      </c>
      <c r="M242" s="16">
        <f>IFERROR(IF(B242="Funkcna poziadavka",VLOOKUP(G242,[1]MODULY_CBA!$B$3:$E$23,3,0),),)</f>
        <v>0.99499999999999988</v>
      </c>
      <c r="N242" s="16">
        <f>IFERROR(IF(B242="funkcna poziadavka",VLOOKUP(G242,[1]MODULY_CBA!$B$3:$E$23,2,0),),)</f>
        <v>1.17</v>
      </c>
      <c r="O242" s="31">
        <f t="shared" si="12"/>
        <v>25.611299999999996</v>
      </c>
      <c r="P242" s="32">
        <f>IFERROR(O242*VLOOKUP(G242,[1]MODULY_CBA!$B$3:$F$23,5,0),)</f>
        <v>512.22599999999989</v>
      </c>
      <c r="Q242" s="20" t="str">
        <f>IFERROR(VLOOKUP(G242,[1]MODULY_CBA!$B$3:$I$23,6,0),"")</f>
        <v>Inkrement 5</v>
      </c>
      <c r="R242" s="38"/>
      <c r="S242" s="38"/>
      <c r="T242" s="38"/>
      <c r="U242" s="38"/>
      <c r="V242" s="38"/>
      <c r="W242" s="38"/>
      <c r="X242" s="38"/>
      <c r="Y242" s="38"/>
      <c r="Z242" s="38"/>
      <c r="AA242" s="38"/>
      <c r="AB242" s="38"/>
      <c r="AC242" s="38"/>
      <c r="AD242" s="38"/>
      <c r="AE242" s="38"/>
      <c r="AF242" s="49"/>
    </row>
    <row r="243" spans="1:32" ht="29.25">
      <c r="A243" s="11" t="s">
        <v>771</v>
      </c>
      <c r="B243" s="12" t="s">
        <v>34</v>
      </c>
      <c r="C243" s="13" t="s">
        <v>772</v>
      </c>
      <c r="D243" s="13" t="s">
        <v>773</v>
      </c>
      <c r="E243" s="13" t="s">
        <v>774</v>
      </c>
      <c r="F243" s="14" t="s">
        <v>38</v>
      </c>
      <c r="G243" s="55" t="s">
        <v>775</v>
      </c>
      <c r="H243" s="15">
        <v>2</v>
      </c>
      <c r="I243" s="15">
        <v>10</v>
      </c>
      <c r="J243" s="16">
        <f t="shared" si="10"/>
        <v>2</v>
      </c>
      <c r="K243" s="16">
        <f t="shared" si="11"/>
        <v>20</v>
      </c>
      <c r="L243" s="18">
        <f>IFERROR(IF(B243="funkcna poziadavka",VLOOKUP(G243,[1]MODULY_CBA!$B$3:$E$23,4,0)*H243/SUMIFS($H$3:$H$332,$G$3:$G$332,G243,$B$3:$B$332,B243),),)</f>
        <v>4.2857142857142856</v>
      </c>
      <c r="M243" s="16">
        <f>IFERROR(IF(B243="Funkcna poziadavka",VLOOKUP(G243,[1]MODULY_CBA!$B$3:$E$23,3,0),),)</f>
        <v>0.99499999999999988</v>
      </c>
      <c r="N243" s="16">
        <f>IFERROR(IF(B243="funkcna poziadavka",VLOOKUP(G243,[1]MODULY_CBA!$B$3:$E$23,2,0),),)</f>
        <v>1.17</v>
      </c>
      <c r="O243" s="31">
        <f t="shared" si="12"/>
        <v>28.272214285714281</v>
      </c>
      <c r="P243" s="32">
        <f>IFERROR(O243*VLOOKUP(G243,[1]MODULY_CBA!$B$3:$F$23,5,0),)</f>
        <v>565.44428571428557</v>
      </c>
      <c r="Q243" s="20" t="str">
        <f>IFERROR(VLOOKUP(G243,[1]MODULY_CBA!$B$3:$I$23,6,0),"")</f>
        <v>Inkrement 5</v>
      </c>
      <c r="R243" s="38"/>
      <c r="S243" s="38"/>
      <c r="T243" s="38"/>
      <c r="U243" s="38"/>
      <c r="V243" s="38"/>
      <c r="W243" s="38"/>
      <c r="X243" s="38"/>
      <c r="Y243" s="38"/>
      <c r="Z243" s="38"/>
      <c r="AA243" s="38"/>
      <c r="AB243" s="38"/>
      <c r="AC243" s="38"/>
      <c r="AD243" s="38"/>
      <c r="AE243" s="38"/>
      <c r="AF243" s="49"/>
    </row>
    <row r="244" spans="1:32" ht="29.25">
      <c r="A244" s="11" t="s">
        <v>776</v>
      </c>
      <c r="B244" s="12" t="s">
        <v>34</v>
      </c>
      <c r="C244" s="13" t="s">
        <v>772</v>
      </c>
      <c r="D244" s="13" t="s">
        <v>777</v>
      </c>
      <c r="E244" s="13" t="s">
        <v>778</v>
      </c>
      <c r="F244" s="14" t="s">
        <v>38</v>
      </c>
      <c r="G244" s="55" t="s">
        <v>775</v>
      </c>
      <c r="H244" s="15">
        <v>2</v>
      </c>
      <c r="I244" s="15">
        <v>10</v>
      </c>
      <c r="J244" s="16">
        <f t="shared" si="10"/>
        <v>2</v>
      </c>
      <c r="K244" s="16">
        <f t="shared" si="11"/>
        <v>20</v>
      </c>
      <c r="L244" s="18">
        <f>IFERROR(IF(B244="funkcna poziadavka",VLOOKUP(G244,[1]MODULY_CBA!$B$3:$E$23,4,0)*H244/SUMIFS($H$3:$H$332,$G$3:$G$332,G244,$B$3:$B$332,B244),),)</f>
        <v>4.2857142857142856</v>
      </c>
      <c r="M244" s="16">
        <f>IFERROR(IF(B244="Funkcna poziadavka",VLOOKUP(G244,[1]MODULY_CBA!$B$3:$E$23,3,0),),)</f>
        <v>0.99499999999999988</v>
      </c>
      <c r="N244" s="16">
        <f>IFERROR(IF(B244="funkcna poziadavka",VLOOKUP(G244,[1]MODULY_CBA!$B$3:$E$23,2,0),),)</f>
        <v>1.17</v>
      </c>
      <c r="O244" s="31">
        <f t="shared" si="12"/>
        <v>28.272214285714281</v>
      </c>
      <c r="P244" s="32">
        <f>IFERROR(O244*VLOOKUP(G244,[1]MODULY_CBA!$B$3:$F$23,5,0),)</f>
        <v>565.44428571428557</v>
      </c>
      <c r="Q244" s="20" t="str">
        <f>IFERROR(VLOOKUP(G244,[1]MODULY_CBA!$B$3:$I$23,6,0),"")</f>
        <v>Inkrement 5</v>
      </c>
      <c r="R244" s="38"/>
      <c r="S244" s="38"/>
      <c r="T244" s="38"/>
      <c r="U244" s="38"/>
      <c r="V244" s="38"/>
      <c r="W244" s="38"/>
      <c r="X244" s="38"/>
      <c r="Y244" s="38"/>
      <c r="Z244" s="38"/>
      <c r="AA244" s="38"/>
      <c r="AB244" s="38"/>
      <c r="AC244" s="38"/>
      <c r="AD244" s="38"/>
      <c r="AE244" s="38"/>
      <c r="AF244" s="49"/>
    </row>
    <row r="245" spans="1:32" ht="29.25">
      <c r="A245" s="11" t="s">
        <v>779</v>
      </c>
      <c r="B245" s="12" t="s">
        <v>34</v>
      </c>
      <c r="C245" s="13" t="s">
        <v>772</v>
      </c>
      <c r="D245" s="13" t="s">
        <v>780</v>
      </c>
      <c r="E245" s="13" t="s">
        <v>781</v>
      </c>
      <c r="F245" s="14" t="s">
        <v>38</v>
      </c>
      <c r="G245" s="55" t="s">
        <v>775</v>
      </c>
      <c r="H245" s="15">
        <v>2</v>
      </c>
      <c r="I245" s="15">
        <v>10</v>
      </c>
      <c r="J245" s="16">
        <f t="shared" si="10"/>
        <v>2</v>
      </c>
      <c r="K245" s="16">
        <f t="shared" si="11"/>
        <v>20</v>
      </c>
      <c r="L245" s="18">
        <f>IFERROR(IF(B245="funkcna poziadavka",VLOOKUP(G245,[1]MODULY_CBA!$B$3:$E$23,4,0)*H245/SUMIFS($H$3:$H$332,$G$3:$G$332,G245,$B$3:$B$332,B245),),)</f>
        <v>4.2857142857142856</v>
      </c>
      <c r="M245" s="16">
        <f>IFERROR(IF(B245="Funkcna poziadavka",VLOOKUP(G245,[1]MODULY_CBA!$B$3:$E$23,3,0),),)</f>
        <v>0.99499999999999988</v>
      </c>
      <c r="N245" s="16">
        <f>IFERROR(IF(B245="funkcna poziadavka",VLOOKUP(G245,[1]MODULY_CBA!$B$3:$E$23,2,0),),)</f>
        <v>1.17</v>
      </c>
      <c r="O245" s="31">
        <f t="shared" si="12"/>
        <v>28.272214285714281</v>
      </c>
      <c r="P245" s="32">
        <f>IFERROR(O245*VLOOKUP(G245,[1]MODULY_CBA!$B$3:$F$23,5,0),)</f>
        <v>565.44428571428557</v>
      </c>
      <c r="Q245" s="20" t="str">
        <f>IFERROR(VLOOKUP(G245,[1]MODULY_CBA!$B$3:$I$23,6,0),"")</f>
        <v>Inkrement 5</v>
      </c>
      <c r="R245" s="38"/>
      <c r="S245" s="38"/>
      <c r="T245" s="38"/>
      <c r="U245" s="38"/>
      <c r="V245" s="38"/>
      <c r="W245" s="38"/>
      <c r="X245" s="38"/>
      <c r="Y245" s="38"/>
      <c r="Z245" s="38"/>
      <c r="AA245" s="38"/>
      <c r="AB245" s="38"/>
      <c r="AC245" s="38"/>
      <c r="AD245" s="38"/>
      <c r="AE245" s="38"/>
      <c r="AF245" s="49"/>
    </row>
    <row r="246" spans="1:32" ht="29.25">
      <c r="A246" s="11" t="s">
        <v>782</v>
      </c>
      <c r="B246" s="12" t="s">
        <v>34</v>
      </c>
      <c r="C246" s="13" t="s">
        <v>772</v>
      </c>
      <c r="D246" s="13" t="s">
        <v>783</v>
      </c>
      <c r="E246" s="13" t="s">
        <v>784</v>
      </c>
      <c r="F246" s="14" t="s">
        <v>38</v>
      </c>
      <c r="G246" s="55" t="s">
        <v>775</v>
      </c>
      <c r="H246" s="15">
        <v>2</v>
      </c>
      <c r="I246" s="15">
        <v>10</v>
      </c>
      <c r="J246" s="16">
        <f t="shared" si="10"/>
        <v>2</v>
      </c>
      <c r="K246" s="16">
        <f t="shared" si="11"/>
        <v>20</v>
      </c>
      <c r="L246" s="18">
        <f>IFERROR(IF(B246="funkcna poziadavka",VLOOKUP(G246,[1]MODULY_CBA!$B$3:$E$23,4,0)*H246/SUMIFS($H$3:$H$332,$G$3:$G$332,G246,$B$3:$B$332,B246),),)</f>
        <v>4.2857142857142856</v>
      </c>
      <c r="M246" s="16">
        <f>IFERROR(IF(B246="Funkcna poziadavka",VLOOKUP(G246,[1]MODULY_CBA!$B$3:$E$23,3,0),),)</f>
        <v>0.99499999999999988</v>
      </c>
      <c r="N246" s="16">
        <f>IFERROR(IF(B246="funkcna poziadavka",VLOOKUP(G246,[1]MODULY_CBA!$B$3:$E$23,2,0),),)</f>
        <v>1.17</v>
      </c>
      <c r="O246" s="31">
        <f t="shared" si="12"/>
        <v>28.272214285714281</v>
      </c>
      <c r="P246" s="32">
        <f>IFERROR(O246*VLOOKUP(G246,[1]MODULY_CBA!$B$3:$F$23,5,0),)</f>
        <v>565.44428571428557</v>
      </c>
      <c r="Q246" s="20" t="str">
        <f>IFERROR(VLOOKUP(G246,[1]MODULY_CBA!$B$3:$I$23,6,0),"")</f>
        <v>Inkrement 5</v>
      </c>
      <c r="R246" s="38"/>
      <c r="S246" s="38"/>
      <c r="T246" s="38"/>
      <c r="U246" s="38"/>
      <c r="V246" s="38"/>
      <c r="W246" s="38"/>
      <c r="X246" s="38"/>
      <c r="Y246" s="38"/>
      <c r="Z246" s="38"/>
      <c r="AA246" s="38"/>
      <c r="AB246" s="38"/>
      <c r="AC246" s="38"/>
      <c r="AD246" s="38"/>
      <c r="AE246" s="38"/>
      <c r="AF246" s="49"/>
    </row>
    <row r="247" spans="1:32" ht="29.25">
      <c r="A247" s="11" t="s">
        <v>785</v>
      </c>
      <c r="B247" s="12" t="s">
        <v>34</v>
      </c>
      <c r="C247" s="13" t="s">
        <v>772</v>
      </c>
      <c r="D247" s="13" t="s">
        <v>786</v>
      </c>
      <c r="E247" s="13" t="s">
        <v>787</v>
      </c>
      <c r="F247" s="14" t="s">
        <v>38</v>
      </c>
      <c r="G247" s="55" t="s">
        <v>775</v>
      </c>
      <c r="H247" s="15">
        <v>2</v>
      </c>
      <c r="I247" s="15">
        <v>10</v>
      </c>
      <c r="J247" s="16">
        <f t="shared" si="10"/>
        <v>2</v>
      </c>
      <c r="K247" s="16">
        <f t="shared" si="11"/>
        <v>20</v>
      </c>
      <c r="L247" s="18">
        <f>IFERROR(IF(B247="funkcna poziadavka",VLOOKUP(G247,[1]MODULY_CBA!$B$3:$E$23,4,0)*H247/SUMIFS($H$3:$H$332,$G$3:$G$332,G247,$B$3:$B$332,B247),),)</f>
        <v>4.2857142857142856</v>
      </c>
      <c r="M247" s="16">
        <f>IFERROR(IF(B247="Funkcna poziadavka",VLOOKUP(G247,[1]MODULY_CBA!$B$3:$E$23,3,0),),)</f>
        <v>0.99499999999999988</v>
      </c>
      <c r="N247" s="16">
        <f>IFERROR(IF(B247="funkcna poziadavka",VLOOKUP(G247,[1]MODULY_CBA!$B$3:$E$23,2,0),),)</f>
        <v>1.17</v>
      </c>
      <c r="O247" s="31">
        <f t="shared" si="12"/>
        <v>28.272214285714281</v>
      </c>
      <c r="P247" s="32">
        <f>IFERROR(O247*VLOOKUP(G247,[1]MODULY_CBA!$B$3:$F$23,5,0),)</f>
        <v>565.44428571428557</v>
      </c>
      <c r="Q247" s="20" t="str">
        <f>IFERROR(VLOOKUP(G247,[1]MODULY_CBA!$B$3:$I$23,6,0),"")</f>
        <v>Inkrement 5</v>
      </c>
      <c r="R247" s="38"/>
      <c r="S247" s="38"/>
      <c r="T247" s="38"/>
      <c r="U247" s="38"/>
      <c r="V247" s="38"/>
      <c r="W247" s="38"/>
      <c r="X247" s="38"/>
      <c r="Y247" s="38"/>
      <c r="Z247" s="38"/>
      <c r="AA247" s="38"/>
      <c r="AB247" s="38"/>
      <c r="AC247" s="38"/>
      <c r="AD247" s="38"/>
      <c r="AE247" s="38"/>
      <c r="AF247" s="49"/>
    </row>
    <row r="248" spans="1:32" ht="29.25">
      <c r="A248" s="11" t="s">
        <v>788</v>
      </c>
      <c r="B248" s="12" t="s">
        <v>34</v>
      </c>
      <c r="C248" s="13" t="s">
        <v>772</v>
      </c>
      <c r="D248" s="13" t="s">
        <v>789</v>
      </c>
      <c r="E248" s="13" t="s">
        <v>790</v>
      </c>
      <c r="F248" s="14" t="s">
        <v>38</v>
      </c>
      <c r="G248" s="55" t="s">
        <v>775</v>
      </c>
      <c r="H248" s="15">
        <v>2</v>
      </c>
      <c r="I248" s="15">
        <v>10</v>
      </c>
      <c r="J248" s="16">
        <f t="shared" si="10"/>
        <v>2</v>
      </c>
      <c r="K248" s="16">
        <f t="shared" si="11"/>
        <v>20</v>
      </c>
      <c r="L248" s="18">
        <f>IFERROR(IF(B248="funkcna poziadavka",VLOOKUP(G248,[1]MODULY_CBA!$B$3:$E$23,4,0)*H248/SUMIFS($H$3:$H$332,$G$3:$G$332,G248,$B$3:$B$332,B248),),)</f>
        <v>4.2857142857142856</v>
      </c>
      <c r="M248" s="16">
        <f>IFERROR(IF(B248="Funkcna poziadavka",VLOOKUP(G248,[1]MODULY_CBA!$B$3:$E$23,3,0),),)</f>
        <v>0.99499999999999988</v>
      </c>
      <c r="N248" s="16">
        <f>IFERROR(IF(B248="funkcna poziadavka",VLOOKUP(G248,[1]MODULY_CBA!$B$3:$E$23,2,0),),)</f>
        <v>1.17</v>
      </c>
      <c r="O248" s="31">
        <f t="shared" si="12"/>
        <v>28.272214285714281</v>
      </c>
      <c r="P248" s="32">
        <f>IFERROR(O248*VLOOKUP(G248,[1]MODULY_CBA!$B$3:$F$23,5,0),)</f>
        <v>565.44428571428557</v>
      </c>
      <c r="Q248" s="20" t="str">
        <f>IFERROR(VLOOKUP(G248,[1]MODULY_CBA!$B$3:$I$23,6,0),"")</f>
        <v>Inkrement 5</v>
      </c>
      <c r="R248" s="38"/>
      <c r="S248" s="38"/>
      <c r="T248" s="38"/>
      <c r="U248" s="38"/>
      <c r="V248" s="38"/>
      <c r="W248" s="38"/>
      <c r="X248" s="38"/>
      <c r="Y248" s="38"/>
      <c r="Z248" s="38"/>
      <c r="AA248" s="38"/>
      <c r="AB248" s="38"/>
      <c r="AC248" s="38"/>
      <c r="AD248" s="38"/>
      <c r="AE248" s="38"/>
      <c r="AF248" s="49"/>
    </row>
    <row r="249" spans="1:32" ht="29.25">
      <c r="A249" s="11" t="s">
        <v>791</v>
      </c>
      <c r="B249" s="12" t="s">
        <v>34</v>
      </c>
      <c r="C249" s="13" t="s">
        <v>772</v>
      </c>
      <c r="D249" s="13" t="s">
        <v>792</v>
      </c>
      <c r="E249" s="13" t="s">
        <v>793</v>
      </c>
      <c r="F249" s="14" t="s">
        <v>38</v>
      </c>
      <c r="G249" s="55" t="s">
        <v>775</v>
      </c>
      <c r="H249" s="15">
        <v>2</v>
      </c>
      <c r="I249" s="15">
        <v>10</v>
      </c>
      <c r="J249" s="16">
        <f t="shared" si="10"/>
        <v>2</v>
      </c>
      <c r="K249" s="16">
        <f t="shared" si="11"/>
        <v>20</v>
      </c>
      <c r="L249" s="18">
        <f>IFERROR(IF(B249="funkcna poziadavka",VLOOKUP(G249,[1]MODULY_CBA!$B$3:$E$23,4,0)*H249/SUMIFS($H$3:$H$332,$G$3:$G$332,G249,$B$3:$B$332,B249),),)</f>
        <v>4.2857142857142856</v>
      </c>
      <c r="M249" s="16">
        <f>IFERROR(IF(B249="Funkcna poziadavka",VLOOKUP(G249,[1]MODULY_CBA!$B$3:$E$23,3,0),),)</f>
        <v>0.99499999999999988</v>
      </c>
      <c r="N249" s="16">
        <f>IFERROR(IF(B249="funkcna poziadavka",VLOOKUP(G249,[1]MODULY_CBA!$B$3:$E$23,2,0),),)</f>
        <v>1.17</v>
      </c>
      <c r="O249" s="31">
        <f t="shared" si="12"/>
        <v>28.272214285714281</v>
      </c>
      <c r="P249" s="32">
        <f>IFERROR(O249*VLOOKUP(G249,[1]MODULY_CBA!$B$3:$F$23,5,0),)</f>
        <v>565.44428571428557</v>
      </c>
      <c r="Q249" s="20" t="str">
        <f>IFERROR(VLOOKUP(G249,[1]MODULY_CBA!$B$3:$I$23,6,0),"")</f>
        <v>Inkrement 5</v>
      </c>
      <c r="R249" s="38"/>
      <c r="S249" s="38"/>
      <c r="T249" s="38"/>
      <c r="U249" s="38"/>
      <c r="V249" s="38"/>
      <c r="W249" s="38"/>
      <c r="X249" s="38"/>
      <c r="Y249" s="38"/>
      <c r="Z249" s="38"/>
      <c r="AA249" s="38"/>
      <c r="AB249" s="38"/>
      <c r="AC249" s="38"/>
      <c r="AD249" s="38"/>
      <c r="AE249" s="38"/>
      <c r="AF249" s="49"/>
    </row>
    <row r="250" spans="1:32" ht="57.75">
      <c r="A250" s="11" t="s">
        <v>794</v>
      </c>
      <c r="B250" s="12" t="s">
        <v>34</v>
      </c>
      <c r="C250" s="13" t="s">
        <v>35</v>
      </c>
      <c r="D250" s="13" t="s">
        <v>795</v>
      </c>
      <c r="E250" s="13" t="s">
        <v>796</v>
      </c>
      <c r="F250" s="14" t="s">
        <v>38</v>
      </c>
      <c r="G250" s="55" t="s">
        <v>797</v>
      </c>
      <c r="H250" s="15">
        <v>2</v>
      </c>
      <c r="I250" s="15">
        <v>10</v>
      </c>
      <c r="J250" s="16">
        <f t="shared" si="10"/>
        <v>2</v>
      </c>
      <c r="K250" s="16">
        <f t="shared" si="11"/>
        <v>20</v>
      </c>
      <c r="L250" s="18">
        <f>IFERROR(IF(B250="funkcna poziadavka",VLOOKUP(G250,[1]MODULY_CBA!$B$3:$E$23,4,0)*H250/SUMIFS($H$3:$H$332,$G$3:$G$332,G250,$B$3:$B$332,B250),),)</f>
        <v>0.54545454545454541</v>
      </c>
      <c r="M250" s="16">
        <f>IFERROR(IF(B250="Funkcna poziadavka",VLOOKUP(G250,[1]MODULY_CBA!$B$3:$E$23,3,0),),)</f>
        <v>0.99499999999999988</v>
      </c>
      <c r="N250" s="16">
        <f>IFERROR(IF(B250="funkcna poziadavka",VLOOKUP(G250,[1]MODULY_CBA!$B$3:$E$23,2,0),),)</f>
        <v>1.17</v>
      </c>
      <c r="O250" s="31">
        <f t="shared" si="12"/>
        <v>23.917990909090907</v>
      </c>
      <c r="P250" s="32">
        <f>IFERROR(O250*VLOOKUP(G250,[1]MODULY_CBA!$B$3:$F$23,5,0),)</f>
        <v>478.35981818181813</v>
      </c>
      <c r="Q250" s="20" t="str">
        <f>IFERROR(VLOOKUP(G250,[1]MODULY_CBA!$B$3:$I$23,6,0),"")</f>
        <v>Inkrement 1</v>
      </c>
      <c r="R250" s="38"/>
      <c r="S250" s="38"/>
      <c r="T250" s="38"/>
      <c r="U250" s="38"/>
      <c r="V250" s="38"/>
      <c r="W250" s="38"/>
      <c r="X250" s="38"/>
      <c r="Y250" s="38"/>
      <c r="Z250" s="38"/>
      <c r="AA250" s="38"/>
      <c r="AB250" s="38"/>
      <c r="AC250" s="38"/>
      <c r="AD250" s="38"/>
      <c r="AE250" s="38"/>
      <c r="AF250" s="49"/>
    </row>
    <row r="251" spans="1:32" ht="43.5">
      <c r="A251" s="11" t="s">
        <v>798</v>
      </c>
      <c r="B251" s="12" t="s">
        <v>34</v>
      </c>
      <c r="C251" s="13" t="s">
        <v>35</v>
      </c>
      <c r="D251" s="13" t="s">
        <v>41</v>
      </c>
      <c r="E251" s="13" t="s">
        <v>42</v>
      </c>
      <c r="F251" s="14" t="s">
        <v>38</v>
      </c>
      <c r="G251" s="55" t="s">
        <v>797</v>
      </c>
      <c r="H251" s="15">
        <v>2</v>
      </c>
      <c r="I251" s="15">
        <v>10</v>
      </c>
      <c r="J251" s="16">
        <f t="shared" si="10"/>
        <v>2</v>
      </c>
      <c r="K251" s="16">
        <f t="shared" si="11"/>
        <v>20</v>
      </c>
      <c r="L251" s="18">
        <f>IFERROR(IF(B251="funkcna poziadavka",VLOOKUP(G251,[1]MODULY_CBA!$B$3:$E$23,4,0)*H251/SUMIFS($H$3:$H$332,$G$3:$G$332,G251,$B$3:$B$332,B251),),)</f>
        <v>0.54545454545454541</v>
      </c>
      <c r="M251" s="16">
        <f>IFERROR(IF(B251="Funkcna poziadavka",VLOOKUP(G251,[1]MODULY_CBA!$B$3:$E$23,3,0),),)</f>
        <v>0.99499999999999988</v>
      </c>
      <c r="N251" s="16">
        <f>IFERROR(IF(B251="funkcna poziadavka",VLOOKUP(G251,[1]MODULY_CBA!$B$3:$E$23,2,0),),)</f>
        <v>1.17</v>
      </c>
      <c r="O251" s="31">
        <f t="shared" si="12"/>
        <v>23.917990909090907</v>
      </c>
      <c r="P251" s="32">
        <f>IFERROR(O251*VLOOKUP(G251,[1]MODULY_CBA!$B$3:$F$23,5,0),)</f>
        <v>478.35981818181813</v>
      </c>
      <c r="Q251" s="20" t="str">
        <f>IFERROR(VLOOKUP(G251,[1]MODULY_CBA!$B$3:$I$23,6,0),"")</f>
        <v>Inkrement 1</v>
      </c>
      <c r="R251" s="38"/>
      <c r="S251" s="38"/>
      <c r="T251" s="38"/>
      <c r="U251" s="38"/>
      <c r="V251" s="38"/>
      <c r="W251" s="38"/>
      <c r="X251" s="38"/>
      <c r="Y251" s="38"/>
      <c r="Z251" s="38"/>
      <c r="AA251" s="38"/>
      <c r="AB251" s="38"/>
      <c r="AC251" s="38"/>
      <c r="AD251" s="38"/>
      <c r="AE251" s="38"/>
      <c r="AF251" s="49"/>
    </row>
    <row r="252" spans="1:32" ht="29.25">
      <c r="A252" s="11" t="s">
        <v>799</v>
      </c>
      <c r="B252" s="12" t="s">
        <v>34</v>
      </c>
      <c r="C252" s="13" t="s">
        <v>800</v>
      </c>
      <c r="D252" s="13" t="s">
        <v>801</v>
      </c>
      <c r="E252" s="13" t="s">
        <v>802</v>
      </c>
      <c r="F252" s="14" t="s">
        <v>38</v>
      </c>
      <c r="G252" s="55" t="s">
        <v>797</v>
      </c>
      <c r="H252" s="15">
        <v>2</v>
      </c>
      <c r="I252" s="15">
        <v>10</v>
      </c>
      <c r="J252" s="16">
        <f t="shared" si="10"/>
        <v>2</v>
      </c>
      <c r="K252" s="16">
        <f t="shared" si="11"/>
        <v>20</v>
      </c>
      <c r="L252" s="18">
        <f>IFERROR(IF(B252="funkcna poziadavka",VLOOKUP(G252,[1]MODULY_CBA!$B$3:$E$23,4,0)*H252/SUMIFS($H$3:$H$332,$G$3:$G$332,G252,$B$3:$B$332,B252),),)</f>
        <v>0.54545454545454541</v>
      </c>
      <c r="M252" s="16">
        <f>IFERROR(IF(B252="Funkcna poziadavka",VLOOKUP(G252,[1]MODULY_CBA!$B$3:$E$23,3,0),),)</f>
        <v>0.99499999999999988</v>
      </c>
      <c r="N252" s="16">
        <f>IFERROR(IF(B252="funkcna poziadavka",VLOOKUP(G252,[1]MODULY_CBA!$B$3:$E$23,2,0),),)</f>
        <v>1.17</v>
      </c>
      <c r="O252" s="31">
        <f t="shared" si="12"/>
        <v>23.917990909090907</v>
      </c>
      <c r="P252" s="32">
        <f>IFERROR(O252*VLOOKUP(G252,[1]MODULY_CBA!$B$3:$F$23,5,0),)</f>
        <v>478.35981818181813</v>
      </c>
      <c r="Q252" s="20" t="str">
        <f>IFERROR(VLOOKUP(G252,[1]MODULY_CBA!$B$3:$I$23,6,0),"")</f>
        <v>Inkrement 1</v>
      </c>
      <c r="R252" s="38"/>
      <c r="S252" s="38"/>
      <c r="T252" s="38"/>
      <c r="U252" s="38"/>
      <c r="V252" s="38"/>
      <c r="W252" s="38"/>
      <c r="X252" s="38"/>
      <c r="Y252" s="38"/>
      <c r="Z252" s="38"/>
      <c r="AA252" s="38"/>
      <c r="AB252" s="38"/>
      <c r="AC252" s="38"/>
      <c r="AD252" s="38"/>
      <c r="AE252" s="38"/>
      <c r="AF252" s="49"/>
    </row>
    <row r="253" spans="1:32" ht="29.25">
      <c r="A253" s="11" t="s">
        <v>803</v>
      </c>
      <c r="B253" s="12" t="s">
        <v>34</v>
      </c>
      <c r="C253" s="13" t="s">
        <v>800</v>
      </c>
      <c r="D253" s="13" t="s">
        <v>804</v>
      </c>
      <c r="E253" s="13" t="s">
        <v>805</v>
      </c>
      <c r="F253" s="14" t="s">
        <v>38</v>
      </c>
      <c r="G253" s="55" t="s">
        <v>797</v>
      </c>
      <c r="H253" s="15">
        <v>2</v>
      </c>
      <c r="I253" s="15">
        <v>10</v>
      </c>
      <c r="J253" s="16">
        <f t="shared" si="10"/>
        <v>2</v>
      </c>
      <c r="K253" s="16">
        <f t="shared" si="11"/>
        <v>20</v>
      </c>
      <c r="L253" s="18">
        <f>IFERROR(IF(B253="funkcna poziadavka",VLOOKUP(G253,[1]MODULY_CBA!$B$3:$E$23,4,0)*H253/SUMIFS($H$3:$H$332,$G$3:$G$332,G253,$B$3:$B$332,B253),),)</f>
        <v>0.54545454545454541</v>
      </c>
      <c r="M253" s="16">
        <f>IFERROR(IF(B253="Funkcna poziadavka",VLOOKUP(G253,[1]MODULY_CBA!$B$3:$E$23,3,0),),)</f>
        <v>0.99499999999999988</v>
      </c>
      <c r="N253" s="16">
        <f>IFERROR(IF(B253="funkcna poziadavka",VLOOKUP(G253,[1]MODULY_CBA!$B$3:$E$23,2,0),),)</f>
        <v>1.17</v>
      </c>
      <c r="O253" s="31">
        <f t="shared" si="12"/>
        <v>23.917990909090907</v>
      </c>
      <c r="P253" s="32">
        <f>IFERROR(O253*VLOOKUP(G253,[1]MODULY_CBA!$B$3:$F$23,5,0),)</f>
        <v>478.35981818181813</v>
      </c>
      <c r="Q253" s="20" t="str">
        <f>IFERROR(VLOOKUP(G253,[1]MODULY_CBA!$B$3:$I$23,6,0),"")</f>
        <v>Inkrement 1</v>
      </c>
      <c r="R253" s="38"/>
      <c r="S253" s="38"/>
      <c r="T253" s="38"/>
      <c r="U253" s="38"/>
      <c r="V253" s="38"/>
      <c r="W253" s="38"/>
      <c r="X253" s="38"/>
      <c r="Y253" s="38"/>
      <c r="Z253" s="38"/>
      <c r="AA253" s="38"/>
      <c r="AB253" s="38"/>
      <c r="AC253" s="38"/>
      <c r="AD253" s="38"/>
      <c r="AE253" s="38"/>
      <c r="AF253" s="49"/>
    </row>
    <row r="254" spans="1:32" ht="15">
      <c r="A254" s="11" t="s">
        <v>806</v>
      </c>
      <c r="B254" s="12" t="s">
        <v>34</v>
      </c>
      <c r="C254" s="13" t="s">
        <v>800</v>
      </c>
      <c r="D254" s="13" t="s">
        <v>807</v>
      </c>
      <c r="E254" s="13" t="s">
        <v>808</v>
      </c>
      <c r="F254" s="14" t="s">
        <v>38</v>
      </c>
      <c r="G254" s="55" t="s">
        <v>797</v>
      </c>
      <c r="H254" s="15">
        <v>2</v>
      </c>
      <c r="I254" s="15">
        <v>10</v>
      </c>
      <c r="J254" s="16">
        <f t="shared" si="10"/>
        <v>2</v>
      </c>
      <c r="K254" s="16">
        <f t="shared" si="11"/>
        <v>20</v>
      </c>
      <c r="L254" s="18">
        <f>IFERROR(IF(B254="funkcna poziadavka",VLOOKUP(G254,[1]MODULY_CBA!$B$3:$E$23,4,0)*H254/SUMIFS($H$3:$H$332,$G$3:$G$332,G254,$B$3:$B$332,B254),),)</f>
        <v>0.54545454545454541</v>
      </c>
      <c r="M254" s="16">
        <f>IFERROR(IF(B254="Funkcna poziadavka",VLOOKUP(G254,[1]MODULY_CBA!$B$3:$E$23,3,0),),)</f>
        <v>0.99499999999999988</v>
      </c>
      <c r="N254" s="16">
        <f>IFERROR(IF(B254="funkcna poziadavka",VLOOKUP(G254,[1]MODULY_CBA!$B$3:$E$23,2,0),),)</f>
        <v>1.17</v>
      </c>
      <c r="O254" s="31">
        <f t="shared" si="12"/>
        <v>23.917990909090907</v>
      </c>
      <c r="P254" s="32">
        <f>IFERROR(O254*VLOOKUP(G254,[1]MODULY_CBA!$B$3:$F$23,5,0),)</f>
        <v>478.35981818181813</v>
      </c>
      <c r="Q254" s="20" t="str">
        <f>IFERROR(VLOOKUP(G254,[1]MODULY_CBA!$B$3:$I$23,6,0),"")</f>
        <v>Inkrement 1</v>
      </c>
      <c r="R254" s="38"/>
      <c r="S254" s="38"/>
      <c r="T254" s="38"/>
      <c r="U254" s="38"/>
      <c r="V254" s="38"/>
      <c r="W254" s="38"/>
      <c r="X254" s="38"/>
      <c r="Y254" s="38"/>
      <c r="Z254" s="38"/>
      <c r="AA254" s="38"/>
      <c r="AB254" s="38"/>
      <c r="AC254" s="38"/>
      <c r="AD254" s="38"/>
      <c r="AE254" s="38"/>
      <c r="AF254" s="49"/>
    </row>
    <row r="255" spans="1:32" ht="15">
      <c r="A255" s="11" t="s">
        <v>809</v>
      </c>
      <c r="B255" s="12" t="s">
        <v>34</v>
      </c>
      <c r="C255" s="13" t="s">
        <v>800</v>
      </c>
      <c r="D255" s="13" t="s">
        <v>810</v>
      </c>
      <c r="E255" s="13" t="s">
        <v>811</v>
      </c>
      <c r="F255" s="14" t="s">
        <v>38</v>
      </c>
      <c r="G255" s="55" t="s">
        <v>797</v>
      </c>
      <c r="H255" s="15">
        <v>2</v>
      </c>
      <c r="I255" s="15">
        <v>10</v>
      </c>
      <c r="J255" s="16">
        <f t="shared" si="10"/>
        <v>2</v>
      </c>
      <c r="K255" s="16">
        <f t="shared" si="11"/>
        <v>20</v>
      </c>
      <c r="L255" s="18">
        <f>IFERROR(IF(B255="funkcna poziadavka",VLOOKUP(G255,[1]MODULY_CBA!$B$3:$E$23,4,0)*H255/SUMIFS($H$3:$H$332,$G$3:$G$332,G255,$B$3:$B$332,B255),),)</f>
        <v>0.54545454545454541</v>
      </c>
      <c r="M255" s="16">
        <f>IFERROR(IF(B255="Funkcna poziadavka",VLOOKUP(G255,[1]MODULY_CBA!$B$3:$E$23,3,0),),)</f>
        <v>0.99499999999999988</v>
      </c>
      <c r="N255" s="16">
        <f>IFERROR(IF(B255="funkcna poziadavka",VLOOKUP(G255,[1]MODULY_CBA!$B$3:$E$23,2,0),),)</f>
        <v>1.17</v>
      </c>
      <c r="O255" s="31">
        <f t="shared" si="12"/>
        <v>23.917990909090907</v>
      </c>
      <c r="P255" s="32">
        <f>IFERROR(O255*VLOOKUP(G255,[1]MODULY_CBA!$B$3:$F$23,5,0),)</f>
        <v>478.35981818181813</v>
      </c>
      <c r="Q255" s="20" t="str">
        <f>IFERROR(VLOOKUP(G255,[1]MODULY_CBA!$B$3:$I$23,6,0),"")</f>
        <v>Inkrement 1</v>
      </c>
      <c r="R255" s="38"/>
      <c r="S255" s="38"/>
      <c r="T255" s="38"/>
      <c r="U255" s="38"/>
      <c r="V255" s="38"/>
      <c r="W255" s="38"/>
      <c r="X255" s="38"/>
      <c r="Y255" s="38"/>
      <c r="Z255" s="38"/>
      <c r="AA255" s="38"/>
      <c r="AB255" s="38"/>
      <c r="AC255" s="38"/>
      <c r="AD255" s="38"/>
      <c r="AE255" s="38"/>
      <c r="AF255" s="49"/>
    </row>
    <row r="256" spans="1:32" ht="29.25">
      <c r="A256" s="11" t="s">
        <v>812</v>
      </c>
      <c r="B256" s="12" t="s">
        <v>34</v>
      </c>
      <c r="C256" s="13" t="s">
        <v>800</v>
      </c>
      <c r="D256" s="13" t="s">
        <v>813</v>
      </c>
      <c r="E256" s="13" t="s">
        <v>814</v>
      </c>
      <c r="F256" s="14" t="s">
        <v>38</v>
      </c>
      <c r="G256" s="55" t="s">
        <v>797</v>
      </c>
      <c r="H256" s="15">
        <v>2</v>
      </c>
      <c r="I256" s="15">
        <v>10</v>
      </c>
      <c r="J256" s="16">
        <f t="shared" si="10"/>
        <v>2</v>
      </c>
      <c r="K256" s="16">
        <f t="shared" si="11"/>
        <v>20</v>
      </c>
      <c r="L256" s="18">
        <f>IFERROR(IF(B256="funkcna poziadavka",VLOOKUP(G256,[1]MODULY_CBA!$B$3:$E$23,4,0)*H256/SUMIFS($H$3:$H$332,$G$3:$G$332,G256,$B$3:$B$332,B256),),)</f>
        <v>0.54545454545454541</v>
      </c>
      <c r="M256" s="16">
        <f>IFERROR(IF(B256="Funkcna poziadavka",VLOOKUP(G256,[1]MODULY_CBA!$B$3:$E$23,3,0),),)</f>
        <v>0.99499999999999988</v>
      </c>
      <c r="N256" s="16">
        <f>IFERROR(IF(B256="funkcna poziadavka",VLOOKUP(G256,[1]MODULY_CBA!$B$3:$E$23,2,0),),)</f>
        <v>1.17</v>
      </c>
      <c r="O256" s="31">
        <f t="shared" si="12"/>
        <v>23.917990909090907</v>
      </c>
      <c r="P256" s="32">
        <f>IFERROR(O256*VLOOKUP(G256,[1]MODULY_CBA!$B$3:$F$23,5,0),)</f>
        <v>478.35981818181813</v>
      </c>
      <c r="Q256" s="20" t="str">
        <f>IFERROR(VLOOKUP(G256,[1]MODULY_CBA!$B$3:$I$23,6,0),"")</f>
        <v>Inkrement 1</v>
      </c>
      <c r="R256" s="38"/>
      <c r="S256" s="38"/>
      <c r="T256" s="38"/>
      <c r="U256" s="38"/>
      <c r="V256" s="38"/>
      <c r="W256" s="38"/>
      <c r="X256" s="38"/>
      <c r="Y256" s="38"/>
      <c r="Z256" s="38"/>
      <c r="AA256" s="38"/>
      <c r="AB256" s="38"/>
      <c r="AC256" s="38"/>
      <c r="AD256" s="38"/>
      <c r="AE256" s="38"/>
      <c r="AF256" s="49"/>
    </row>
    <row r="257" spans="1:32" ht="15">
      <c r="A257" s="11" t="s">
        <v>815</v>
      </c>
      <c r="B257" s="12" t="s">
        <v>34</v>
      </c>
      <c r="C257" s="13" t="s">
        <v>800</v>
      </c>
      <c r="D257" s="13" t="s">
        <v>816</v>
      </c>
      <c r="E257" s="13" t="s">
        <v>817</v>
      </c>
      <c r="F257" s="14" t="s">
        <v>38</v>
      </c>
      <c r="G257" s="55" t="s">
        <v>797</v>
      </c>
      <c r="H257" s="15">
        <v>2</v>
      </c>
      <c r="I257" s="15">
        <v>10</v>
      </c>
      <c r="J257" s="16">
        <f t="shared" si="10"/>
        <v>2</v>
      </c>
      <c r="K257" s="16">
        <f t="shared" si="11"/>
        <v>20</v>
      </c>
      <c r="L257" s="18">
        <f>IFERROR(IF(B257="funkcna poziadavka",VLOOKUP(G257,[1]MODULY_CBA!$B$3:$E$23,4,0)*H257/SUMIFS($H$3:$H$332,$G$3:$G$332,G257,$B$3:$B$332,B257),),)</f>
        <v>0.54545454545454541</v>
      </c>
      <c r="M257" s="16">
        <f>IFERROR(IF(B257="Funkcna poziadavka",VLOOKUP(G257,[1]MODULY_CBA!$B$3:$E$23,3,0),),)</f>
        <v>0.99499999999999988</v>
      </c>
      <c r="N257" s="16">
        <f>IFERROR(IF(B257="funkcna poziadavka",VLOOKUP(G257,[1]MODULY_CBA!$B$3:$E$23,2,0),),)</f>
        <v>1.17</v>
      </c>
      <c r="O257" s="31">
        <f t="shared" si="12"/>
        <v>23.917990909090907</v>
      </c>
      <c r="P257" s="32">
        <f>IFERROR(O257*VLOOKUP(G257,[1]MODULY_CBA!$B$3:$F$23,5,0),)</f>
        <v>478.35981818181813</v>
      </c>
      <c r="Q257" s="20" t="str">
        <f>IFERROR(VLOOKUP(G257,[1]MODULY_CBA!$B$3:$I$23,6,0),"")</f>
        <v>Inkrement 1</v>
      </c>
      <c r="R257" s="38"/>
      <c r="S257" s="38"/>
      <c r="T257" s="38"/>
      <c r="U257" s="38"/>
      <c r="V257" s="38"/>
      <c r="W257" s="38"/>
      <c r="X257" s="38"/>
      <c r="Y257" s="38"/>
      <c r="Z257" s="38"/>
      <c r="AA257" s="38"/>
      <c r="AB257" s="38"/>
      <c r="AC257" s="38"/>
      <c r="AD257" s="38"/>
      <c r="AE257" s="38"/>
      <c r="AF257" s="49"/>
    </row>
    <row r="258" spans="1:32" ht="43.5">
      <c r="A258" s="11" t="s">
        <v>818</v>
      </c>
      <c r="B258" s="12" t="s">
        <v>34</v>
      </c>
      <c r="C258" s="13" t="s">
        <v>800</v>
      </c>
      <c r="D258" s="13" t="s">
        <v>819</v>
      </c>
      <c r="E258" s="13" t="s">
        <v>820</v>
      </c>
      <c r="F258" s="14" t="s">
        <v>38</v>
      </c>
      <c r="G258" s="55" t="s">
        <v>797</v>
      </c>
      <c r="H258" s="15">
        <v>2</v>
      </c>
      <c r="I258" s="15">
        <v>10</v>
      </c>
      <c r="J258" s="16">
        <f t="shared" si="10"/>
        <v>2</v>
      </c>
      <c r="K258" s="16">
        <f t="shared" si="11"/>
        <v>20</v>
      </c>
      <c r="L258" s="18">
        <f>IFERROR(IF(B258="funkcna poziadavka",VLOOKUP(G258,[1]MODULY_CBA!$B$3:$E$23,4,0)*H258/SUMIFS($H$3:$H$332,$G$3:$G$332,G258,$B$3:$B$332,B258),),)</f>
        <v>0.54545454545454541</v>
      </c>
      <c r="M258" s="16">
        <f>IFERROR(IF(B258="Funkcna poziadavka",VLOOKUP(G258,[1]MODULY_CBA!$B$3:$E$23,3,0),),)</f>
        <v>0.99499999999999988</v>
      </c>
      <c r="N258" s="16">
        <f>IFERROR(IF(B258="funkcna poziadavka",VLOOKUP(G258,[1]MODULY_CBA!$B$3:$E$23,2,0),),)</f>
        <v>1.17</v>
      </c>
      <c r="O258" s="31">
        <f t="shared" si="12"/>
        <v>23.917990909090907</v>
      </c>
      <c r="P258" s="32">
        <f>IFERROR(O258*VLOOKUP(G258,[1]MODULY_CBA!$B$3:$F$23,5,0),)</f>
        <v>478.35981818181813</v>
      </c>
      <c r="Q258" s="20" t="str">
        <f>IFERROR(VLOOKUP(G258,[1]MODULY_CBA!$B$3:$I$23,6,0),"")</f>
        <v>Inkrement 1</v>
      </c>
      <c r="R258" s="38"/>
      <c r="S258" s="38"/>
      <c r="T258" s="38"/>
      <c r="U258" s="38"/>
      <c r="V258" s="38"/>
      <c r="W258" s="38"/>
      <c r="X258" s="38"/>
      <c r="Y258" s="38"/>
      <c r="Z258" s="38"/>
      <c r="AA258" s="38"/>
      <c r="AB258" s="38"/>
      <c r="AC258" s="38"/>
      <c r="AD258" s="38"/>
      <c r="AE258" s="38"/>
      <c r="AF258" s="49"/>
    </row>
    <row r="259" spans="1:32" ht="72">
      <c r="A259" s="11" t="s">
        <v>821</v>
      </c>
      <c r="B259" s="12" t="s">
        <v>34</v>
      </c>
      <c r="C259" s="13" t="s">
        <v>800</v>
      </c>
      <c r="D259" s="13" t="s">
        <v>822</v>
      </c>
      <c r="E259" s="13" t="s">
        <v>823</v>
      </c>
      <c r="F259" s="14" t="s">
        <v>38</v>
      </c>
      <c r="G259" s="55" t="s">
        <v>797</v>
      </c>
      <c r="H259" s="15">
        <v>2</v>
      </c>
      <c r="I259" s="15">
        <v>10</v>
      </c>
      <c r="J259" s="16">
        <f t="shared" ref="J259:J299" si="13">IF(ISNUMBER(H259),H259,)</f>
        <v>2</v>
      </c>
      <c r="K259" s="16">
        <f t="shared" si="11"/>
        <v>20</v>
      </c>
      <c r="L259" s="18">
        <f>IFERROR(IF(B259="funkcna poziadavka",VLOOKUP(G259,[1]MODULY_CBA!$B$3:$E$23,4,0)*H259/SUMIFS($H$3:$H$332,$G$3:$G$332,G259,$B$3:$B$332,B259),),)</f>
        <v>0.54545454545454541</v>
      </c>
      <c r="M259" s="16">
        <f>IFERROR(IF(B259="Funkcna poziadavka",VLOOKUP(G259,[1]MODULY_CBA!$B$3:$E$23,3,0),),)</f>
        <v>0.99499999999999988</v>
      </c>
      <c r="N259" s="16">
        <f>IFERROR(IF(B259="funkcna poziadavka",VLOOKUP(G259,[1]MODULY_CBA!$B$3:$E$23,2,0),),)</f>
        <v>1.17</v>
      </c>
      <c r="O259" s="31">
        <f t="shared" si="12"/>
        <v>23.917990909090907</v>
      </c>
      <c r="P259" s="32">
        <f>IFERROR(O259*VLOOKUP(G259,[1]MODULY_CBA!$B$3:$F$23,5,0),)</f>
        <v>478.35981818181813</v>
      </c>
      <c r="Q259" s="20" t="str">
        <f>IFERROR(VLOOKUP(G259,[1]MODULY_CBA!$B$3:$I$23,6,0),"")</f>
        <v>Inkrement 1</v>
      </c>
      <c r="R259" s="38"/>
      <c r="S259" s="38"/>
      <c r="T259" s="38"/>
      <c r="U259" s="38"/>
      <c r="V259" s="38"/>
      <c r="W259" s="38"/>
      <c r="X259" s="38"/>
      <c r="Y259" s="38"/>
      <c r="Z259" s="38"/>
      <c r="AA259" s="38"/>
      <c r="AB259" s="38"/>
      <c r="AC259" s="38"/>
      <c r="AD259" s="38"/>
      <c r="AE259" s="38"/>
      <c r="AF259" s="49"/>
    </row>
    <row r="260" spans="1:32" ht="29.25">
      <c r="A260" s="11" t="s">
        <v>824</v>
      </c>
      <c r="B260" s="12" t="s">
        <v>34</v>
      </c>
      <c r="C260" s="13" t="s">
        <v>800</v>
      </c>
      <c r="D260" s="13" t="s">
        <v>825</v>
      </c>
      <c r="E260" s="13" t="s">
        <v>826</v>
      </c>
      <c r="F260" s="14" t="s">
        <v>38</v>
      </c>
      <c r="G260" s="55" t="s">
        <v>797</v>
      </c>
      <c r="H260" s="15">
        <v>2</v>
      </c>
      <c r="I260" s="15">
        <v>10</v>
      </c>
      <c r="J260" s="16">
        <f t="shared" si="13"/>
        <v>2</v>
      </c>
      <c r="K260" s="16">
        <f t="shared" ref="K260:K323" si="14">H260*I260</f>
        <v>20</v>
      </c>
      <c r="L260" s="18">
        <f>IFERROR(IF(B260="funkcna poziadavka",VLOOKUP(G260,[1]MODULY_CBA!$B$3:$E$23,4,0)*H260/SUMIFS($H$3:$H$332,$G$3:$G$332,G260,$B$3:$B$332,B260),),)</f>
        <v>0.54545454545454541</v>
      </c>
      <c r="M260" s="16">
        <f>IFERROR(IF(B260="Funkcna poziadavka",VLOOKUP(G260,[1]MODULY_CBA!$B$3:$E$23,3,0),),)</f>
        <v>0.99499999999999988</v>
      </c>
      <c r="N260" s="16">
        <f>IFERROR(IF(B260="funkcna poziadavka",VLOOKUP(G260,[1]MODULY_CBA!$B$3:$E$23,2,0),),)</f>
        <v>1.17</v>
      </c>
      <c r="O260" s="31">
        <f t="shared" si="12"/>
        <v>23.917990909090907</v>
      </c>
      <c r="P260" s="32">
        <f>IFERROR(O260*VLOOKUP(G260,[1]MODULY_CBA!$B$3:$F$23,5,0),)</f>
        <v>478.35981818181813</v>
      </c>
      <c r="Q260" s="20" t="str">
        <f>IFERROR(VLOOKUP(G260,[1]MODULY_CBA!$B$3:$I$23,6,0),"")</f>
        <v>Inkrement 1</v>
      </c>
      <c r="R260" s="38"/>
      <c r="S260" s="38"/>
      <c r="T260" s="38"/>
      <c r="U260" s="38"/>
      <c r="V260" s="38"/>
      <c r="W260" s="38"/>
      <c r="X260" s="38"/>
      <c r="Y260" s="38"/>
      <c r="Z260" s="38"/>
      <c r="AA260" s="38"/>
      <c r="AB260" s="38"/>
      <c r="AC260" s="38"/>
      <c r="AD260" s="38"/>
      <c r="AE260" s="38"/>
      <c r="AF260" s="49"/>
    </row>
    <row r="261" spans="1:32" ht="72">
      <c r="A261" s="11" t="s">
        <v>827</v>
      </c>
      <c r="B261" s="12" t="s">
        <v>34</v>
      </c>
      <c r="C261" s="13" t="s">
        <v>800</v>
      </c>
      <c r="D261" s="13" t="s">
        <v>140</v>
      </c>
      <c r="E261" s="13" t="s">
        <v>828</v>
      </c>
      <c r="F261" s="14" t="s">
        <v>38</v>
      </c>
      <c r="G261" s="55" t="s">
        <v>797</v>
      </c>
      <c r="H261" s="15">
        <v>2</v>
      </c>
      <c r="I261" s="15">
        <v>10</v>
      </c>
      <c r="J261" s="16">
        <f t="shared" si="13"/>
        <v>2</v>
      </c>
      <c r="K261" s="16">
        <f t="shared" si="14"/>
        <v>20</v>
      </c>
      <c r="L261" s="18">
        <f>IFERROR(IF(B261="funkcna poziadavka",VLOOKUP(G261,[1]MODULY_CBA!$B$3:$E$23,4,0)*H261/SUMIFS($H$3:$H$332,$G$3:$G$332,G261,$B$3:$B$332,B261),),)</f>
        <v>0.54545454545454541</v>
      </c>
      <c r="M261" s="16">
        <f>IFERROR(IF(B261="Funkcna poziadavka",VLOOKUP(G261,[1]MODULY_CBA!$B$3:$E$23,3,0),),)</f>
        <v>0.99499999999999988</v>
      </c>
      <c r="N261" s="16">
        <f>IFERROR(IF(B261="funkcna poziadavka",VLOOKUP(G261,[1]MODULY_CBA!$B$3:$E$23,2,0),),)</f>
        <v>1.17</v>
      </c>
      <c r="O261" s="31">
        <f t="shared" si="12"/>
        <v>23.917990909090907</v>
      </c>
      <c r="P261" s="32">
        <f>IFERROR(O261*VLOOKUP(G261,[1]MODULY_CBA!$B$3:$F$23,5,0),)</f>
        <v>478.35981818181813</v>
      </c>
      <c r="Q261" s="20" t="str">
        <f>IFERROR(VLOOKUP(G261,[1]MODULY_CBA!$B$3:$I$23,6,0),"")</f>
        <v>Inkrement 1</v>
      </c>
      <c r="R261" s="38"/>
      <c r="S261" s="38"/>
      <c r="T261" s="38"/>
      <c r="U261" s="38"/>
      <c r="V261" s="38"/>
      <c r="W261" s="38"/>
      <c r="X261" s="38"/>
      <c r="Y261" s="38"/>
      <c r="Z261" s="38"/>
      <c r="AA261" s="38"/>
      <c r="AB261" s="38"/>
      <c r="AC261" s="38"/>
      <c r="AD261" s="38"/>
      <c r="AE261" s="38"/>
      <c r="AF261" s="49"/>
    </row>
    <row r="262" spans="1:32" ht="29.25">
      <c r="A262" s="11" t="s">
        <v>829</v>
      </c>
      <c r="B262" s="12" t="s">
        <v>34</v>
      </c>
      <c r="C262" s="13" t="s">
        <v>800</v>
      </c>
      <c r="D262" s="13" t="s">
        <v>830</v>
      </c>
      <c r="E262" s="13" t="s">
        <v>831</v>
      </c>
      <c r="F262" s="14" t="s">
        <v>38</v>
      </c>
      <c r="G262" s="55" t="s">
        <v>797</v>
      </c>
      <c r="H262" s="15">
        <v>2</v>
      </c>
      <c r="I262" s="15">
        <v>10</v>
      </c>
      <c r="J262" s="16">
        <f t="shared" si="13"/>
        <v>2</v>
      </c>
      <c r="K262" s="16">
        <f t="shared" si="14"/>
        <v>20</v>
      </c>
      <c r="L262" s="18">
        <f>IFERROR(IF(B262="funkcna poziadavka",VLOOKUP(G262,[1]MODULY_CBA!$B$3:$E$23,4,0)*H262/SUMIFS($H$3:$H$332,$G$3:$G$332,G262,$B$3:$B$332,B262),),)</f>
        <v>0.54545454545454541</v>
      </c>
      <c r="M262" s="16">
        <f>IFERROR(IF(B262="Funkcna poziadavka",VLOOKUP(G262,[1]MODULY_CBA!$B$3:$E$23,3,0),),)</f>
        <v>0.99499999999999988</v>
      </c>
      <c r="N262" s="16">
        <f>IFERROR(IF(B262="funkcna poziadavka",VLOOKUP(G262,[1]MODULY_CBA!$B$3:$E$23,2,0),),)</f>
        <v>1.17</v>
      </c>
      <c r="O262" s="31">
        <f t="shared" si="12"/>
        <v>23.917990909090907</v>
      </c>
      <c r="P262" s="32">
        <f>IFERROR(O262*VLOOKUP(G262,[1]MODULY_CBA!$B$3:$F$23,5,0),)</f>
        <v>478.35981818181813</v>
      </c>
      <c r="Q262" s="20" t="str">
        <f>IFERROR(VLOOKUP(G262,[1]MODULY_CBA!$B$3:$I$23,6,0),"")</f>
        <v>Inkrement 1</v>
      </c>
      <c r="R262" s="38"/>
      <c r="S262" s="38"/>
      <c r="T262" s="38"/>
      <c r="U262" s="38"/>
      <c r="V262" s="38"/>
      <c r="W262" s="38"/>
      <c r="X262" s="38"/>
      <c r="Y262" s="38"/>
      <c r="Z262" s="38"/>
      <c r="AA262" s="38"/>
      <c r="AB262" s="38"/>
      <c r="AC262" s="38"/>
      <c r="AD262" s="38"/>
      <c r="AE262" s="38"/>
      <c r="AF262" s="49"/>
    </row>
    <row r="263" spans="1:32" ht="43.5">
      <c r="A263" s="11" t="s">
        <v>832</v>
      </c>
      <c r="B263" s="12" t="s">
        <v>34</v>
      </c>
      <c r="C263" s="13" t="s">
        <v>800</v>
      </c>
      <c r="D263" s="13" t="s">
        <v>833</v>
      </c>
      <c r="E263" s="13" t="s">
        <v>834</v>
      </c>
      <c r="F263" s="14" t="s">
        <v>38</v>
      </c>
      <c r="G263" s="55" t="s">
        <v>797</v>
      </c>
      <c r="H263" s="15">
        <v>2</v>
      </c>
      <c r="I263" s="15">
        <v>10</v>
      </c>
      <c r="J263" s="16">
        <f t="shared" si="13"/>
        <v>2</v>
      </c>
      <c r="K263" s="16">
        <f t="shared" si="14"/>
        <v>20</v>
      </c>
      <c r="L263" s="18">
        <f>IFERROR(IF(B263="funkcna poziadavka",VLOOKUP(G263,[1]MODULY_CBA!$B$3:$E$23,4,0)*H263/SUMIFS($H$3:$H$332,$G$3:$G$332,G263,$B$3:$B$332,B263),),)</f>
        <v>0.54545454545454541</v>
      </c>
      <c r="M263" s="16">
        <f>IFERROR(IF(B263="Funkcna poziadavka",VLOOKUP(G263,[1]MODULY_CBA!$B$3:$E$23,3,0),),)</f>
        <v>0.99499999999999988</v>
      </c>
      <c r="N263" s="16">
        <f>IFERROR(IF(B263="funkcna poziadavka",VLOOKUP(G263,[1]MODULY_CBA!$B$3:$E$23,2,0),),)</f>
        <v>1.17</v>
      </c>
      <c r="O263" s="31">
        <f t="shared" si="12"/>
        <v>23.917990909090907</v>
      </c>
      <c r="P263" s="32">
        <f>IFERROR(O263*VLOOKUP(G263,[1]MODULY_CBA!$B$3:$F$23,5,0),)</f>
        <v>478.35981818181813</v>
      </c>
      <c r="Q263" s="20" t="str">
        <f>IFERROR(VLOOKUP(G263,[1]MODULY_CBA!$B$3:$I$23,6,0),"")</f>
        <v>Inkrement 1</v>
      </c>
      <c r="R263" s="38"/>
      <c r="S263" s="38"/>
      <c r="T263" s="38"/>
      <c r="U263" s="38"/>
      <c r="V263" s="38"/>
      <c r="W263" s="38"/>
      <c r="X263" s="38"/>
      <c r="Y263" s="38"/>
      <c r="Z263" s="38"/>
      <c r="AA263" s="38"/>
      <c r="AB263" s="38"/>
      <c r="AC263" s="38"/>
      <c r="AD263" s="38"/>
      <c r="AE263" s="38"/>
      <c r="AF263" s="49"/>
    </row>
    <row r="264" spans="1:32" ht="29.25">
      <c r="A264" s="11" t="s">
        <v>835</v>
      </c>
      <c r="B264" s="12" t="s">
        <v>34</v>
      </c>
      <c r="C264" s="13" t="s">
        <v>800</v>
      </c>
      <c r="D264" s="13" t="s">
        <v>836</v>
      </c>
      <c r="E264" s="13" t="s">
        <v>837</v>
      </c>
      <c r="F264" s="14" t="s">
        <v>38</v>
      </c>
      <c r="G264" s="55" t="s">
        <v>797</v>
      </c>
      <c r="H264" s="15">
        <v>2</v>
      </c>
      <c r="I264" s="15">
        <v>10</v>
      </c>
      <c r="J264" s="16">
        <f t="shared" si="13"/>
        <v>2</v>
      </c>
      <c r="K264" s="16">
        <f t="shared" si="14"/>
        <v>20</v>
      </c>
      <c r="L264" s="18">
        <f>IFERROR(IF(B264="funkcna poziadavka",VLOOKUP(G264,[1]MODULY_CBA!$B$3:$E$23,4,0)*H264/SUMIFS($H$3:$H$332,$G$3:$G$332,G264,$B$3:$B$332,B264),),)</f>
        <v>0.54545454545454541</v>
      </c>
      <c r="M264" s="16">
        <f>IFERROR(IF(B264="Funkcna poziadavka",VLOOKUP(G264,[1]MODULY_CBA!$B$3:$E$23,3,0),),)</f>
        <v>0.99499999999999988</v>
      </c>
      <c r="N264" s="16">
        <f>IFERROR(IF(B264="funkcna poziadavka",VLOOKUP(G264,[1]MODULY_CBA!$B$3:$E$23,2,0),),)</f>
        <v>1.17</v>
      </c>
      <c r="O264" s="31">
        <f t="shared" si="12"/>
        <v>23.917990909090907</v>
      </c>
      <c r="P264" s="32">
        <f>IFERROR(O264*VLOOKUP(G264,[1]MODULY_CBA!$B$3:$F$23,5,0),)</f>
        <v>478.35981818181813</v>
      </c>
      <c r="Q264" s="20" t="str">
        <f>IFERROR(VLOOKUP(G264,[1]MODULY_CBA!$B$3:$I$23,6,0),"")</f>
        <v>Inkrement 1</v>
      </c>
      <c r="R264" s="38"/>
      <c r="S264" s="38"/>
      <c r="T264" s="38"/>
      <c r="U264" s="38"/>
      <c r="V264" s="38"/>
      <c r="W264" s="38"/>
      <c r="X264" s="38"/>
      <c r="Y264" s="38"/>
      <c r="Z264" s="38"/>
      <c r="AA264" s="38"/>
      <c r="AB264" s="38"/>
      <c r="AC264" s="38"/>
      <c r="AD264" s="38"/>
      <c r="AE264" s="38"/>
      <c r="AF264" s="49"/>
    </row>
    <row r="265" spans="1:32" ht="29.25">
      <c r="A265" s="11" t="s">
        <v>838</v>
      </c>
      <c r="B265" s="12" t="s">
        <v>34</v>
      </c>
      <c r="C265" s="13" t="s">
        <v>839</v>
      </c>
      <c r="D265" s="13" t="s">
        <v>840</v>
      </c>
      <c r="E265" s="13" t="s">
        <v>841</v>
      </c>
      <c r="F265" s="14" t="s">
        <v>38</v>
      </c>
      <c r="G265" s="55" t="s">
        <v>797</v>
      </c>
      <c r="H265" s="15">
        <v>2</v>
      </c>
      <c r="I265" s="15">
        <v>10</v>
      </c>
      <c r="J265" s="16">
        <f t="shared" si="13"/>
        <v>2</v>
      </c>
      <c r="K265" s="16">
        <f t="shared" si="14"/>
        <v>20</v>
      </c>
      <c r="L265" s="18">
        <f>IFERROR(IF(B265="funkcna poziadavka",VLOOKUP(G265,[1]MODULY_CBA!$B$3:$E$23,4,0)*H265/SUMIFS($H$3:$H$332,$G$3:$G$332,G265,$B$3:$B$332,B265),),)</f>
        <v>0.54545454545454541</v>
      </c>
      <c r="M265" s="16">
        <f>IFERROR(IF(B265="Funkcna poziadavka",VLOOKUP(G265,[1]MODULY_CBA!$B$3:$E$23,3,0),),)</f>
        <v>0.99499999999999988</v>
      </c>
      <c r="N265" s="16">
        <f>IFERROR(IF(B265="funkcna poziadavka",VLOOKUP(G265,[1]MODULY_CBA!$B$3:$E$23,2,0),),)</f>
        <v>1.17</v>
      </c>
      <c r="O265" s="31">
        <f t="shared" si="12"/>
        <v>23.917990909090907</v>
      </c>
      <c r="P265" s="32">
        <f>IFERROR(O265*VLOOKUP(G265,[1]MODULY_CBA!$B$3:$F$23,5,0),)</f>
        <v>478.35981818181813</v>
      </c>
      <c r="Q265" s="20" t="str">
        <f>IFERROR(VLOOKUP(G265,[1]MODULY_CBA!$B$3:$I$23,6,0),"")</f>
        <v>Inkrement 1</v>
      </c>
      <c r="R265" s="38"/>
      <c r="S265" s="38"/>
      <c r="T265" s="38"/>
      <c r="U265" s="38"/>
      <c r="V265" s="38"/>
      <c r="W265" s="38"/>
      <c r="X265" s="38"/>
      <c r="Y265" s="38"/>
      <c r="Z265" s="38"/>
      <c r="AA265" s="38"/>
      <c r="AB265" s="38"/>
      <c r="AC265" s="38"/>
      <c r="AD265" s="38"/>
      <c r="AE265" s="38"/>
      <c r="AF265" s="49"/>
    </row>
    <row r="266" spans="1:32" ht="29.25">
      <c r="A266" s="11" t="s">
        <v>842</v>
      </c>
      <c r="B266" s="12" t="s">
        <v>34</v>
      </c>
      <c r="C266" s="13" t="s">
        <v>439</v>
      </c>
      <c r="D266" s="13" t="s">
        <v>843</v>
      </c>
      <c r="E266" s="13" t="s">
        <v>844</v>
      </c>
      <c r="F266" s="14" t="s">
        <v>38</v>
      </c>
      <c r="G266" s="55" t="s">
        <v>797</v>
      </c>
      <c r="H266" s="15">
        <v>2</v>
      </c>
      <c r="I266" s="15">
        <v>10</v>
      </c>
      <c r="J266" s="16">
        <f t="shared" si="13"/>
        <v>2</v>
      </c>
      <c r="K266" s="16">
        <f t="shared" si="14"/>
        <v>20</v>
      </c>
      <c r="L266" s="18">
        <f>IFERROR(IF(B266="funkcna poziadavka",VLOOKUP(G266,[1]MODULY_CBA!$B$3:$E$23,4,0)*H266/SUMIFS($H$3:$H$332,$G$3:$G$332,G266,$B$3:$B$332,B266),),)</f>
        <v>0.54545454545454541</v>
      </c>
      <c r="M266" s="16">
        <f>IFERROR(IF(B266="Funkcna poziadavka",VLOOKUP(G266,[1]MODULY_CBA!$B$3:$E$23,3,0),),)</f>
        <v>0.99499999999999988</v>
      </c>
      <c r="N266" s="16">
        <f>IFERROR(IF(B266="funkcna poziadavka",VLOOKUP(G266,[1]MODULY_CBA!$B$3:$E$23,2,0),),)</f>
        <v>1.17</v>
      </c>
      <c r="O266" s="31">
        <f t="shared" si="12"/>
        <v>23.917990909090907</v>
      </c>
      <c r="P266" s="32">
        <f>IFERROR(O266*VLOOKUP(G266,[1]MODULY_CBA!$B$3:$F$23,5,0),)</f>
        <v>478.35981818181813</v>
      </c>
      <c r="Q266" s="20" t="str">
        <f>IFERROR(VLOOKUP(G266,[1]MODULY_CBA!$B$3:$I$23,6,0),"")</f>
        <v>Inkrement 1</v>
      </c>
      <c r="R266" s="38"/>
      <c r="S266" s="38"/>
      <c r="T266" s="38"/>
      <c r="U266" s="38"/>
      <c r="V266" s="38"/>
      <c r="W266" s="38"/>
      <c r="X266" s="38"/>
      <c r="Y266" s="38"/>
      <c r="Z266" s="38"/>
      <c r="AA266" s="38"/>
      <c r="AB266" s="38"/>
      <c r="AC266" s="38"/>
      <c r="AD266" s="38"/>
      <c r="AE266" s="38"/>
      <c r="AF266" s="49"/>
    </row>
    <row r="267" spans="1:32" ht="43.5">
      <c r="A267" s="11" t="s">
        <v>845</v>
      </c>
      <c r="B267" s="12" t="s">
        <v>34</v>
      </c>
      <c r="C267" s="13" t="s">
        <v>439</v>
      </c>
      <c r="D267" s="13" t="s">
        <v>846</v>
      </c>
      <c r="E267" s="13" t="s">
        <v>847</v>
      </c>
      <c r="F267" s="14" t="s">
        <v>38</v>
      </c>
      <c r="G267" s="55" t="s">
        <v>797</v>
      </c>
      <c r="H267" s="15">
        <v>2</v>
      </c>
      <c r="I267" s="15">
        <v>10</v>
      </c>
      <c r="J267" s="16">
        <f t="shared" si="13"/>
        <v>2</v>
      </c>
      <c r="K267" s="16">
        <f t="shared" si="14"/>
        <v>20</v>
      </c>
      <c r="L267" s="18">
        <f>IFERROR(IF(B267="funkcna poziadavka",VLOOKUP(G267,[1]MODULY_CBA!$B$3:$E$23,4,0)*H267/SUMIFS($H$3:$H$332,$G$3:$G$332,G267,$B$3:$B$332,B267),),)</f>
        <v>0.54545454545454541</v>
      </c>
      <c r="M267" s="16">
        <f>IFERROR(IF(B267="Funkcna poziadavka",VLOOKUP(G267,[1]MODULY_CBA!$B$3:$E$23,3,0),),)</f>
        <v>0.99499999999999988</v>
      </c>
      <c r="N267" s="16">
        <f>IFERROR(IF(B267="funkcna poziadavka",VLOOKUP(G267,[1]MODULY_CBA!$B$3:$E$23,2,0),),)</f>
        <v>1.17</v>
      </c>
      <c r="O267" s="31">
        <f t="shared" si="12"/>
        <v>23.917990909090907</v>
      </c>
      <c r="P267" s="32">
        <f>IFERROR(O267*VLOOKUP(G267,[1]MODULY_CBA!$B$3:$F$23,5,0),)</f>
        <v>478.35981818181813</v>
      </c>
      <c r="Q267" s="20" t="str">
        <f>IFERROR(VLOOKUP(G267,[1]MODULY_CBA!$B$3:$I$23,6,0),"")</f>
        <v>Inkrement 1</v>
      </c>
      <c r="R267" s="38"/>
      <c r="S267" s="38"/>
      <c r="T267" s="38"/>
      <c r="U267" s="38"/>
      <c r="V267" s="38"/>
      <c r="W267" s="38"/>
      <c r="X267" s="38"/>
      <c r="Y267" s="38"/>
      <c r="Z267" s="38"/>
      <c r="AA267" s="38"/>
      <c r="AB267" s="38"/>
      <c r="AC267" s="38"/>
      <c r="AD267" s="38"/>
      <c r="AE267" s="38"/>
      <c r="AF267" s="49"/>
    </row>
    <row r="268" spans="1:32" ht="43.5">
      <c r="A268" s="11" t="s">
        <v>848</v>
      </c>
      <c r="B268" s="12" t="s">
        <v>34</v>
      </c>
      <c r="C268" s="13" t="s">
        <v>439</v>
      </c>
      <c r="D268" s="13" t="s">
        <v>846</v>
      </c>
      <c r="E268" s="13" t="s">
        <v>849</v>
      </c>
      <c r="F268" s="14" t="s">
        <v>38</v>
      </c>
      <c r="G268" s="55" t="s">
        <v>797</v>
      </c>
      <c r="H268" s="15">
        <v>2</v>
      </c>
      <c r="I268" s="15">
        <v>10</v>
      </c>
      <c r="J268" s="16">
        <f t="shared" si="13"/>
        <v>2</v>
      </c>
      <c r="K268" s="16">
        <f t="shared" si="14"/>
        <v>20</v>
      </c>
      <c r="L268" s="18">
        <f>IFERROR(IF(B268="funkcna poziadavka",VLOOKUP(G268,[1]MODULY_CBA!$B$3:$E$23,4,0)*H268/SUMIFS($H$3:$H$332,$G$3:$G$332,G268,$B$3:$B$332,B268),),)</f>
        <v>0.54545454545454541</v>
      </c>
      <c r="M268" s="16">
        <f>IFERROR(IF(B268="Funkcna poziadavka",VLOOKUP(G268,[1]MODULY_CBA!$B$3:$E$23,3,0),),)</f>
        <v>0.99499999999999988</v>
      </c>
      <c r="N268" s="16">
        <f>IFERROR(IF(B268="funkcna poziadavka",VLOOKUP(G268,[1]MODULY_CBA!$B$3:$E$23,2,0),),)</f>
        <v>1.17</v>
      </c>
      <c r="O268" s="31">
        <f t="shared" ref="O268:O331" si="15">(K268+L268)*M268*N268</f>
        <v>23.917990909090907</v>
      </c>
      <c r="P268" s="32">
        <f>IFERROR(O268*VLOOKUP(G268,[1]MODULY_CBA!$B$3:$F$23,5,0),)</f>
        <v>478.35981818181813</v>
      </c>
      <c r="Q268" s="20" t="str">
        <f>IFERROR(VLOOKUP(G268,[1]MODULY_CBA!$B$3:$I$23,6,0),"")</f>
        <v>Inkrement 1</v>
      </c>
      <c r="R268" s="38"/>
      <c r="S268" s="38"/>
      <c r="T268" s="38"/>
      <c r="U268" s="38"/>
      <c r="V268" s="38"/>
      <c r="W268" s="38"/>
      <c r="X268" s="38"/>
      <c r="Y268" s="38"/>
      <c r="Z268" s="38"/>
      <c r="AA268" s="38"/>
      <c r="AB268" s="38"/>
      <c r="AC268" s="38"/>
      <c r="AD268" s="38"/>
      <c r="AE268" s="38"/>
      <c r="AF268" s="49"/>
    </row>
    <row r="269" spans="1:32" ht="57.75">
      <c r="A269" s="11" t="s">
        <v>850</v>
      </c>
      <c r="B269" s="12" t="s">
        <v>34</v>
      </c>
      <c r="C269" s="13" t="s">
        <v>439</v>
      </c>
      <c r="D269" s="13" t="s">
        <v>846</v>
      </c>
      <c r="E269" s="13" t="s">
        <v>851</v>
      </c>
      <c r="F269" s="14" t="s">
        <v>38</v>
      </c>
      <c r="G269" s="55" t="s">
        <v>797</v>
      </c>
      <c r="H269" s="15">
        <v>2</v>
      </c>
      <c r="I269" s="15">
        <v>10</v>
      </c>
      <c r="J269" s="16">
        <f t="shared" si="13"/>
        <v>2</v>
      </c>
      <c r="K269" s="16">
        <f t="shared" si="14"/>
        <v>20</v>
      </c>
      <c r="L269" s="18">
        <f>IFERROR(IF(B269="funkcna poziadavka",VLOOKUP(G269,[1]MODULY_CBA!$B$3:$E$23,4,0)*H269/SUMIFS($H$3:$H$332,$G$3:$G$332,G269,$B$3:$B$332,B269),),)</f>
        <v>0.54545454545454541</v>
      </c>
      <c r="M269" s="16">
        <f>IFERROR(IF(B269="Funkcna poziadavka",VLOOKUP(G269,[1]MODULY_CBA!$B$3:$E$23,3,0),),)</f>
        <v>0.99499999999999988</v>
      </c>
      <c r="N269" s="16">
        <f>IFERROR(IF(B269="funkcna poziadavka",VLOOKUP(G269,[1]MODULY_CBA!$B$3:$E$23,2,0),),)</f>
        <v>1.17</v>
      </c>
      <c r="O269" s="31">
        <f t="shared" si="15"/>
        <v>23.917990909090907</v>
      </c>
      <c r="P269" s="32">
        <f>IFERROR(O269*VLOOKUP(G269,[1]MODULY_CBA!$B$3:$F$23,5,0),)</f>
        <v>478.35981818181813</v>
      </c>
      <c r="Q269" s="20" t="str">
        <f>IFERROR(VLOOKUP(G269,[1]MODULY_CBA!$B$3:$I$23,6,0),"")</f>
        <v>Inkrement 1</v>
      </c>
      <c r="R269" s="38"/>
      <c r="S269" s="38"/>
      <c r="T269" s="38"/>
      <c r="U269" s="38"/>
      <c r="V269" s="38"/>
      <c r="W269" s="38"/>
      <c r="X269" s="38"/>
      <c r="Y269" s="38"/>
      <c r="Z269" s="38"/>
      <c r="AA269" s="38"/>
      <c r="AB269" s="38"/>
      <c r="AC269" s="38"/>
      <c r="AD269" s="38"/>
      <c r="AE269" s="38"/>
      <c r="AF269" s="49"/>
    </row>
    <row r="270" spans="1:32" ht="29.25">
      <c r="A270" s="11" t="s">
        <v>852</v>
      </c>
      <c r="B270" s="12" t="s">
        <v>34</v>
      </c>
      <c r="C270" s="13" t="s">
        <v>439</v>
      </c>
      <c r="D270" s="13" t="s">
        <v>853</v>
      </c>
      <c r="E270" s="13" t="s">
        <v>854</v>
      </c>
      <c r="F270" s="14" t="s">
        <v>38</v>
      </c>
      <c r="G270" s="55" t="s">
        <v>797</v>
      </c>
      <c r="H270" s="15">
        <v>2</v>
      </c>
      <c r="I270" s="15">
        <v>10</v>
      </c>
      <c r="J270" s="16">
        <f t="shared" si="13"/>
        <v>2</v>
      </c>
      <c r="K270" s="16">
        <f t="shared" si="14"/>
        <v>20</v>
      </c>
      <c r="L270" s="18">
        <f>IFERROR(IF(B270="funkcna poziadavka",VLOOKUP(G270,[1]MODULY_CBA!$B$3:$E$23,4,0)*H270/SUMIFS($H$3:$H$332,$G$3:$G$332,G270,$B$3:$B$332,B270),),)</f>
        <v>0.54545454545454541</v>
      </c>
      <c r="M270" s="16">
        <f>IFERROR(IF(B270="Funkcna poziadavka",VLOOKUP(G270,[1]MODULY_CBA!$B$3:$E$23,3,0),),)</f>
        <v>0.99499999999999988</v>
      </c>
      <c r="N270" s="16">
        <f>IFERROR(IF(B270="funkcna poziadavka",VLOOKUP(G270,[1]MODULY_CBA!$B$3:$E$23,2,0),),)</f>
        <v>1.17</v>
      </c>
      <c r="O270" s="31">
        <f t="shared" si="15"/>
        <v>23.917990909090907</v>
      </c>
      <c r="P270" s="32">
        <f>IFERROR(O270*VLOOKUP(G270,[1]MODULY_CBA!$B$3:$F$23,5,0),)</f>
        <v>478.35981818181813</v>
      </c>
      <c r="Q270" s="20" t="str">
        <f>IFERROR(VLOOKUP(G270,[1]MODULY_CBA!$B$3:$I$23,6,0),"")</f>
        <v>Inkrement 1</v>
      </c>
      <c r="R270" s="38"/>
      <c r="S270" s="38"/>
      <c r="T270" s="38"/>
      <c r="U270" s="38"/>
      <c r="V270" s="38"/>
      <c r="W270" s="38"/>
      <c r="X270" s="38"/>
      <c r="Y270" s="38"/>
      <c r="Z270" s="38"/>
      <c r="AA270" s="38"/>
      <c r="AB270" s="38"/>
      <c r="AC270" s="38"/>
      <c r="AD270" s="38"/>
      <c r="AE270" s="38"/>
      <c r="AF270" s="49"/>
    </row>
    <row r="271" spans="1:32" ht="43.5">
      <c r="A271" s="11" t="s">
        <v>855</v>
      </c>
      <c r="B271" s="12" t="s">
        <v>34</v>
      </c>
      <c r="C271" s="13" t="s">
        <v>839</v>
      </c>
      <c r="D271" s="13" t="s">
        <v>856</v>
      </c>
      <c r="E271" s="13" t="s">
        <v>857</v>
      </c>
      <c r="F271" s="14" t="s">
        <v>38</v>
      </c>
      <c r="G271" s="55" t="s">
        <v>797</v>
      </c>
      <c r="H271" s="15">
        <v>2</v>
      </c>
      <c r="I271" s="15">
        <v>10</v>
      </c>
      <c r="J271" s="16">
        <f t="shared" si="13"/>
        <v>2</v>
      </c>
      <c r="K271" s="16">
        <f t="shared" si="14"/>
        <v>20</v>
      </c>
      <c r="L271" s="18">
        <f>IFERROR(IF(B271="funkcna poziadavka",VLOOKUP(G271,[1]MODULY_CBA!$B$3:$E$23,4,0)*H271/SUMIFS($H$3:$H$332,$G$3:$G$332,G271,$B$3:$B$332,B271),),)</f>
        <v>0.54545454545454541</v>
      </c>
      <c r="M271" s="16">
        <f>IFERROR(IF(B271="Funkcna poziadavka",VLOOKUP(G271,[1]MODULY_CBA!$B$3:$E$23,3,0),),)</f>
        <v>0.99499999999999988</v>
      </c>
      <c r="N271" s="16">
        <f>IFERROR(IF(B271="funkcna poziadavka",VLOOKUP(G271,[1]MODULY_CBA!$B$3:$E$23,2,0),),)</f>
        <v>1.17</v>
      </c>
      <c r="O271" s="31">
        <f t="shared" si="15"/>
        <v>23.917990909090907</v>
      </c>
      <c r="P271" s="32">
        <f>IFERROR(O271*VLOOKUP(G271,[1]MODULY_CBA!$B$3:$F$23,5,0),)</f>
        <v>478.35981818181813</v>
      </c>
      <c r="Q271" s="20" t="str">
        <f>IFERROR(VLOOKUP(G271,[1]MODULY_CBA!$B$3:$I$23,6,0),"")</f>
        <v>Inkrement 1</v>
      </c>
      <c r="R271" s="38"/>
      <c r="S271" s="38"/>
      <c r="T271" s="38"/>
      <c r="U271" s="38"/>
      <c r="V271" s="38"/>
      <c r="W271" s="38"/>
      <c r="X271" s="38"/>
      <c r="Y271" s="38"/>
      <c r="Z271" s="38"/>
      <c r="AA271" s="38"/>
      <c r="AB271" s="38"/>
      <c r="AC271" s="38"/>
      <c r="AD271" s="38"/>
      <c r="AE271" s="38"/>
      <c r="AF271" s="49"/>
    </row>
    <row r="272" spans="1:32" ht="29.25">
      <c r="A272" s="11" t="s">
        <v>858</v>
      </c>
      <c r="B272" s="12" t="s">
        <v>34</v>
      </c>
      <c r="C272" s="13" t="s">
        <v>839</v>
      </c>
      <c r="D272" s="13" t="s">
        <v>859</v>
      </c>
      <c r="E272" s="13" t="s">
        <v>860</v>
      </c>
      <c r="F272" s="14" t="s">
        <v>38</v>
      </c>
      <c r="G272" s="55" t="s">
        <v>797</v>
      </c>
      <c r="H272" s="15">
        <v>2</v>
      </c>
      <c r="I272" s="15">
        <v>10</v>
      </c>
      <c r="J272" s="16">
        <f t="shared" si="13"/>
        <v>2</v>
      </c>
      <c r="K272" s="16">
        <f t="shared" si="14"/>
        <v>20</v>
      </c>
      <c r="L272" s="18">
        <f>IFERROR(IF(B272="funkcna poziadavka",VLOOKUP(G272,[1]MODULY_CBA!$B$3:$E$23,4,0)*H272/SUMIFS($H$3:$H$332,$G$3:$G$332,G272,$B$3:$B$332,B272),),)</f>
        <v>0.54545454545454541</v>
      </c>
      <c r="M272" s="16">
        <f>IFERROR(IF(B272="Funkcna poziadavka",VLOOKUP(G272,[1]MODULY_CBA!$B$3:$E$23,3,0),),)</f>
        <v>0.99499999999999988</v>
      </c>
      <c r="N272" s="16">
        <f>IFERROR(IF(B272="funkcna poziadavka",VLOOKUP(G272,[1]MODULY_CBA!$B$3:$E$23,2,0),),)</f>
        <v>1.17</v>
      </c>
      <c r="O272" s="31">
        <f t="shared" si="15"/>
        <v>23.917990909090907</v>
      </c>
      <c r="P272" s="32">
        <f>IFERROR(O272*VLOOKUP(G272,[1]MODULY_CBA!$B$3:$F$23,5,0),)</f>
        <v>478.35981818181813</v>
      </c>
      <c r="Q272" s="20" t="str">
        <f>IFERROR(VLOOKUP(G272,[1]MODULY_CBA!$B$3:$I$23,6,0),"")</f>
        <v>Inkrement 1</v>
      </c>
      <c r="R272" s="38"/>
      <c r="S272" s="38"/>
      <c r="T272" s="38"/>
      <c r="U272" s="38"/>
      <c r="V272" s="38"/>
      <c r="W272" s="38"/>
      <c r="X272" s="38"/>
      <c r="Y272" s="38"/>
      <c r="Z272" s="38"/>
      <c r="AA272" s="38"/>
      <c r="AB272" s="38"/>
      <c r="AC272" s="38"/>
      <c r="AD272" s="38"/>
      <c r="AE272" s="38"/>
      <c r="AF272" s="49"/>
    </row>
    <row r="273" spans="1:32" ht="43.5">
      <c r="A273" s="11" t="s">
        <v>861</v>
      </c>
      <c r="B273" s="12" t="s">
        <v>34</v>
      </c>
      <c r="C273" s="13" t="s">
        <v>839</v>
      </c>
      <c r="D273" s="13" t="s">
        <v>862</v>
      </c>
      <c r="E273" s="13" t="s">
        <v>863</v>
      </c>
      <c r="F273" s="14" t="s">
        <v>38</v>
      </c>
      <c r="G273" s="55" t="s">
        <v>797</v>
      </c>
      <c r="H273" s="15">
        <v>2</v>
      </c>
      <c r="I273" s="15">
        <v>10</v>
      </c>
      <c r="J273" s="16">
        <f t="shared" si="13"/>
        <v>2</v>
      </c>
      <c r="K273" s="16">
        <f t="shared" si="14"/>
        <v>20</v>
      </c>
      <c r="L273" s="18">
        <f>IFERROR(IF(B273="funkcna poziadavka",VLOOKUP(G273,[1]MODULY_CBA!$B$3:$E$23,4,0)*H273/SUMIFS($H$3:$H$332,$G$3:$G$332,G273,$B$3:$B$332,B273),),)</f>
        <v>0.54545454545454541</v>
      </c>
      <c r="M273" s="16">
        <f>IFERROR(IF(B273="Funkcna poziadavka",VLOOKUP(G273,[1]MODULY_CBA!$B$3:$E$23,3,0),),)</f>
        <v>0.99499999999999988</v>
      </c>
      <c r="N273" s="16">
        <f>IFERROR(IF(B273="funkcna poziadavka",VLOOKUP(G273,[1]MODULY_CBA!$B$3:$E$23,2,0),),)</f>
        <v>1.17</v>
      </c>
      <c r="O273" s="31">
        <f t="shared" si="15"/>
        <v>23.917990909090907</v>
      </c>
      <c r="P273" s="32">
        <f>IFERROR(O273*VLOOKUP(G273,[1]MODULY_CBA!$B$3:$F$23,5,0),)</f>
        <v>478.35981818181813</v>
      </c>
      <c r="Q273" s="20" t="str">
        <f>IFERROR(VLOOKUP(G273,[1]MODULY_CBA!$B$3:$I$23,6,0),"")</f>
        <v>Inkrement 1</v>
      </c>
      <c r="R273" s="38"/>
      <c r="S273" s="38"/>
      <c r="T273" s="38"/>
      <c r="U273" s="38"/>
      <c r="V273" s="38"/>
      <c r="W273" s="38"/>
      <c r="X273" s="38"/>
      <c r="Y273" s="38"/>
      <c r="Z273" s="38"/>
      <c r="AA273" s="38"/>
      <c r="AB273" s="38"/>
      <c r="AC273" s="38"/>
      <c r="AD273" s="38"/>
      <c r="AE273" s="38"/>
      <c r="AF273" s="49"/>
    </row>
    <row r="274" spans="1:32" ht="29.25">
      <c r="A274" s="11" t="s">
        <v>864</v>
      </c>
      <c r="B274" s="12" t="s">
        <v>34</v>
      </c>
      <c r="C274" s="13" t="s">
        <v>839</v>
      </c>
      <c r="D274" s="13" t="s">
        <v>865</v>
      </c>
      <c r="E274" s="13" t="s">
        <v>866</v>
      </c>
      <c r="F274" s="14" t="s">
        <v>38</v>
      </c>
      <c r="G274" s="55" t="s">
        <v>797</v>
      </c>
      <c r="H274" s="15">
        <v>2</v>
      </c>
      <c r="I274" s="15">
        <v>10</v>
      </c>
      <c r="J274" s="16">
        <f t="shared" si="13"/>
        <v>2</v>
      </c>
      <c r="K274" s="16">
        <f t="shared" si="14"/>
        <v>20</v>
      </c>
      <c r="L274" s="18">
        <f>IFERROR(IF(B274="funkcna poziadavka",VLOOKUP(G274,[1]MODULY_CBA!$B$3:$E$23,4,0)*H274/SUMIFS($H$3:$H$332,$G$3:$G$332,G274,$B$3:$B$332,B274),),)</f>
        <v>0.54545454545454541</v>
      </c>
      <c r="M274" s="16">
        <f>IFERROR(IF(B274="Funkcna poziadavka",VLOOKUP(G274,[1]MODULY_CBA!$B$3:$E$23,3,0),),)</f>
        <v>0.99499999999999988</v>
      </c>
      <c r="N274" s="16">
        <f>IFERROR(IF(B274="funkcna poziadavka",VLOOKUP(G274,[1]MODULY_CBA!$B$3:$E$23,2,0),),)</f>
        <v>1.17</v>
      </c>
      <c r="O274" s="31">
        <f t="shared" si="15"/>
        <v>23.917990909090907</v>
      </c>
      <c r="P274" s="32">
        <f>IFERROR(O274*VLOOKUP(G274,[1]MODULY_CBA!$B$3:$F$23,5,0),)</f>
        <v>478.35981818181813</v>
      </c>
      <c r="Q274" s="20" t="str">
        <f>IFERROR(VLOOKUP(G274,[1]MODULY_CBA!$B$3:$I$23,6,0),"")</f>
        <v>Inkrement 1</v>
      </c>
      <c r="R274" s="38"/>
      <c r="S274" s="38"/>
      <c r="T274" s="38"/>
      <c r="U274" s="38"/>
      <c r="V274" s="38"/>
      <c r="W274" s="38"/>
      <c r="X274" s="38"/>
      <c r="Y274" s="38"/>
      <c r="Z274" s="38"/>
      <c r="AA274" s="38"/>
      <c r="AB274" s="38"/>
      <c r="AC274" s="38"/>
      <c r="AD274" s="38"/>
      <c r="AE274" s="38"/>
      <c r="AF274" s="49"/>
    </row>
    <row r="275" spans="1:32" ht="43.5">
      <c r="A275" s="11" t="s">
        <v>867</v>
      </c>
      <c r="B275" s="12" t="s">
        <v>34</v>
      </c>
      <c r="C275" s="13" t="s">
        <v>839</v>
      </c>
      <c r="D275" s="13" t="s">
        <v>868</v>
      </c>
      <c r="E275" s="13" t="s">
        <v>869</v>
      </c>
      <c r="F275" s="14" t="s">
        <v>38</v>
      </c>
      <c r="G275" s="55" t="s">
        <v>797</v>
      </c>
      <c r="H275" s="15">
        <v>2</v>
      </c>
      <c r="I275" s="15">
        <v>10</v>
      </c>
      <c r="J275" s="16">
        <f t="shared" si="13"/>
        <v>2</v>
      </c>
      <c r="K275" s="16">
        <f t="shared" si="14"/>
        <v>20</v>
      </c>
      <c r="L275" s="18">
        <f>IFERROR(IF(B275="funkcna poziadavka",VLOOKUP(G275,[1]MODULY_CBA!$B$3:$E$23,4,0)*H275/SUMIFS($H$3:$H$332,$G$3:$G$332,G275,$B$3:$B$332,B275),),)</f>
        <v>0.54545454545454541</v>
      </c>
      <c r="M275" s="16">
        <f>IFERROR(IF(B275="Funkcna poziadavka",VLOOKUP(G275,[1]MODULY_CBA!$B$3:$E$23,3,0),),)</f>
        <v>0.99499999999999988</v>
      </c>
      <c r="N275" s="16">
        <f>IFERROR(IF(B275="funkcna poziadavka",VLOOKUP(G275,[1]MODULY_CBA!$B$3:$E$23,2,0),),)</f>
        <v>1.17</v>
      </c>
      <c r="O275" s="31">
        <f t="shared" si="15"/>
        <v>23.917990909090907</v>
      </c>
      <c r="P275" s="32">
        <f>IFERROR(O275*VLOOKUP(G275,[1]MODULY_CBA!$B$3:$F$23,5,0),)</f>
        <v>478.35981818181813</v>
      </c>
      <c r="Q275" s="20" t="str">
        <f>IFERROR(VLOOKUP(G275,[1]MODULY_CBA!$B$3:$I$23,6,0),"")</f>
        <v>Inkrement 1</v>
      </c>
      <c r="R275" s="38"/>
      <c r="S275" s="38"/>
      <c r="T275" s="38"/>
      <c r="U275" s="38"/>
      <c r="V275" s="38"/>
      <c r="W275" s="38"/>
      <c r="X275" s="38"/>
      <c r="Y275" s="38"/>
      <c r="Z275" s="38"/>
      <c r="AA275" s="38"/>
      <c r="AB275" s="38"/>
      <c r="AC275" s="38"/>
      <c r="AD275" s="38"/>
      <c r="AE275" s="38"/>
      <c r="AF275" s="49"/>
    </row>
    <row r="276" spans="1:32" ht="29.25">
      <c r="A276" s="11" t="s">
        <v>870</v>
      </c>
      <c r="B276" s="12" t="s">
        <v>34</v>
      </c>
      <c r="C276" s="13" t="s">
        <v>839</v>
      </c>
      <c r="D276" s="13" t="s">
        <v>871</v>
      </c>
      <c r="E276" s="13" t="s">
        <v>872</v>
      </c>
      <c r="F276" s="14" t="s">
        <v>38</v>
      </c>
      <c r="G276" s="55" t="s">
        <v>797</v>
      </c>
      <c r="H276" s="15">
        <v>2</v>
      </c>
      <c r="I276" s="15">
        <v>10</v>
      </c>
      <c r="J276" s="16">
        <f t="shared" si="13"/>
        <v>2</v>
      </c>
      <c r="K276" s="16">
        <f t="shared" si="14"/>
        <v>20</v>
      </c>
      <c r="L276" s="18">
        <f>IFERROR(IF(B276="funkcna poziadavka",VLOOKUP(G276,[1]MODULY_CBA!$B$3:$E$23,4,0)*H276/SUMIFS($H$3:$H$332,$G$3:$G$332,G276,$B$3:$B$332,B276),),)</f>
        <v>0.54545454545454541</v>
      </c>
      <c r="M276" s="16">
        <f>IFERROR(IF(B276="Funkcna poziadavka",VLOOKUP(G276,[1]MODULY_CBA!$B$3:$E$23,3,0),),)</f>
        <v>0.99499999999999988</v>
      </c>
      <c r="N276" s="16">
        <f>IFERROR(IF(B276="funkcna poziadavka",VLOOKUP(G276,[1]MODULY_CBA!$B$3:$E$23,2,0),),)</f>
        <v>1.17</v>
      </c>
      <c r="O276" s="31">
        <f t="shared" si="15"/>
        <v>23.917990909090907</v>
      </c>
      <c r="P276" s="32">
        <f>IFERROR(O276*VLOOKUP(G276,[1]MODULY_CBA!$B$3:$F$23,5,0),)</f>
        <v>478.35981818181813</v>
      </c>
      <c r="Q276" s="20" t="str">
        <f>IFERROR(VLOOKUP(G276,[1]MODULY_CBA!$B$3:$I$23,6,0),"")</f>
        <v>Inkrement 1</v>
      </c>
      <c r="R276" s="38"/>
      <c r="S276" s="38"/>
      <c r="T276" s="38"/>
      <c r="U276" s="38"/>
      <c r="V276" s="38"/>
      <c r="W276" s="38"/>
      <c r="X276" s="38"/>
      <c r="Y276" s="38"/>
      <c r="Z276" s="38"/>
      <c r="AA276" s="38"/>
      <c r="AB276" s="38"/>
      <c r="AC276" s="38"/>
      <c r="AD276" s="38"/>
      <c r="AE276" s="38"/>
      <c r="AF276" s="49"/>
    </row>
    <row r="277" spans="1:32" ht="29.25">
      <c r="A277" s="11" t="s">
        <v>873</v>
      </c>
      <c r="B277" s="12" t="s">
        <v>34</v>
      </c>
      <c r="C277" s="13" t="s">
        <v>839</v>
      </c>
      <c r="D277" s="13" t="s">
        <v>874</v>
      </c>
      <c r="E277" s="13" t="s">
        <v>875</v>
      </c>
      <c r="F277" s="14" t="s">
        <v>38</v>
      </c>
      <c r="G277" s="55" t="s">
        <v>797</v>
      </c>
      <c r="H277" s="15">
        <v>2</v>
      </c>
      <c r="I277" s="15">
        <v>10</v>
      </c>
      <c r="J277" s="16">
        <f t="shared" si="13"/>
        <v>2</v>
      </c>
      <c r="K277" s="16">
        <f t="shared" si="14"/>
        <v>20</v>
      </c>
      <c r="L277" s="18">
        <f>IFERROR(IF(B277="funkcna poziadavka",VLOOKUP(G277,[1]MODULY_CBA!$B$3:$E$23,4,0)*H277/SUMIFS($H$3:$H$332,$G$3:$G$332,G277,$B$3:$B$332,B277),),)</f>
        <v>0.54545454545454541</v>
      </c>
      <c r="M277" s="16">
        <f>IFERROR(IF(B277="Funkcna poziadavka",VLOOKUP(G277,[1]MODULY_CBA!$B$3:$E$23,3,0),),)</f>
        <v>0.99499999999999988</v>
      </c>
      <c r="N277" s="16">
        <f>IFERROR(IF(B277="funkcna poziadavka",VLOOKUP(G277,[1]MODULY_CBA!$B$3:$E$23,2,0),),)</f>
        <v>1.17</v>
      </c>
      <c r="O277" s="31">
        <f t="shared" si="15"/>
        <v>23.917990909090907</v>
      </c>
      <c r="P277" s="32">
        <f>IFERROR(O277*VLOOKUP(G277,[1]MODULY_CBA!$B$3:$F$23,5,0),)</f>
        <v>478.35981818181813</v>
      </c>
      <c r="Q277" s="20" t="str">
        <f>IFERROR(VLOOKUP(G277,[1]MODULY_CBA!$B$3:$I$23,6,0),"")</f>
        <v>Inkrement 1</v>
      </c>
      <c r="R277" s="38"/>
      <c r="S277" s="38"/>
      <c r="T277" s="38"/>
      <c r="U277" s="38"/>
      <c r="V277" s="38"/>
      <c r="W277" s="38"/>
      <c r="X277" s="38"/>
      <c r="Y277" s="38"/>
      <c r="Z277" s="38"/>
      <c r="AA277" s="38"/>
      <c r="AB277" s="38"/>
      <c r="AC277" s="38"/>
      <c r="AD277" s="38"/>
      <c r="AE277" s="38"/>
      <c r="AF277" s="49"/>
    </row>
    <row r="278" spans="1:32" ht="29.25">
      <c r="A278" s="11" t="s">
        <v>876</v>
      </c>
      <c r="B278" s="12" t="s">
        <v>34</v>
      </c>
      <c r="C278" s="13" t="s">
        <v>839</v>
      </c>
      <c r="D278" s="13" t="s">
        <v>877</v>
      </c>
      <c r="E278" s="13" t="s">
        <v>878</v>
      </c>
      <c r="F278" s="14" t="s">
        <v>38</v>
      </c>
      <c r="G278" s="55" t="s">
        <v>797</v>
      </c>
      <c r="H278" s="15">
        <v>2</v>
      </c>
      <c r="I278" s="15">
        <v>10</v>
      </c>
      <c r="J278" s="16">
        <f t="shared" si="13"/>
        <v>2</v>
      </c>
      <c r="K278" s="16">
        <f t="shared" si="14"/>
        <v>20</v>
      </c>
      <c r="L278" s="18">
        <f>IFERROR(IF(B278="funkcna poziadavka",VLOOKUP(G278,[1]MODULY_CBA!$B$3:$E$23,4,0)*H278/SUMIFS($H$3:$H$332,$G$3:$G$332,G278,$B$3:$B$332,B278),),)</f>
        <v>0.54545454545454541</v>
      </c>
      <c r="M278" s="16">
        <f>IFERROR(IF(B278="Funkcna poziadavka",VLOOKUP(G278,[1]MODULY_CBA!$B$3:$E$23,3,0),),)</f>
        <v>0.99499999999999988</v>
      </c>
      <c r="N278" s="16">
        <f>IFERROR(IF(B278="funkcna poziadavka",VLOOKUP(G278,[1]MODULY_CBA!$B$3:$E$23,2,0),),)</f>
        <v>1.17</v>
      </c>
      <c r="O278" s="31">
        <f t="shared" si="15"/>
        <v>23.917990909090907</v>
      </c>
      <c r="P278" s="32">
        <f>IFERROR(O278*VLOOKUP(G278,[1]MODULY_CBA!$B$3:$F$23,5,0),)</f>
        <v>478.35981818181813</v>
      </c>
      <c r="Q278" s="20" t="str">
        <f>IFERROR(VLOOKUP(G278,[1]MODULY_CBA!$B$3:$I$23,6,0),"")</f>
        <v>Inkrement 1</v>
      </c>
      <c r="R278" s="38"/>
      <c r="S278" s="38"/>
      <c r="T278" s="38"/>
      <c r="U278" s="38"/>
      <c r="V278" s="38"/>
      <c r="W278" s="38"/>
      <c r="X278" s="38"/>
      <c r="Y278" s="38"/>
      <c r="Z278" s="38"/>
      <c r="AA278" s="38"/>
      <c r="AB278" s="38"/>
      <c r="AC278" s="38"/>
      <c r="AD278" s="38"/>
      <c r="AE278" s="38"/>
      <c r="AF278" s="49"/>
    </row>
    <row r="279" spans="1:32" ht="29.25">
      <c r="A279" s="11" t="s">
        <v>879</v>
      </c>
      <c r="B279" s="12" t="s">
        <v>34</v>
      </c>
      <c r="C279" s="13" t="s">
        <v>839</v>
      </c>
      <c r="D279" s="13" t="s">
        <v>880</v>
      </c>
      <c r="E279" s="13" t="s">
        <v>881</v>
      </c>
      <c r="F279" s="14" t="s">
        <v>38</v>
      </c>
      <c r="G279" s="55" t="s">
        <v>797</v>
      </c>
      <c r="H279" s="15">
        <v>2</v>
      </c>
      <c r="I279" s="15">
        <v>10</v>
      </c>
      <c r="J279" s="16">
        <f t="shared" si="13"/>
        <v>2</v>
      </c>
      <c r="K279" s="16">
        <f t="shared" si="14"/>
        <v>20</v>
      </c>
      <c r="L279" s="18">
        <f>IFERROR(IF(B279="funkcna poziadavka",VLOOKUP(G279,[1]MODULY_CBA!$B$3:$E$23,4,0)*H279/SUMIFS($H$3:$H$332,$G$3:$G$332,G279,$B$3:$B$332,B279),),)</f>
        <v>0.54545454545454541</v>
      </c>
      <c r="M279" s="16">
        <f>IFERROR(IF(B279="Funkcna poziadavka",VLOOKUP(G279,[1]MODULY_CBA!$B$3:$E$23,3,0),),)</f>
        <v>0.99499999999999988</v>
      </c>
      <c r="N279" s="16">
        <f>IFERROR(IF(B279="funkcna poziadavka",VLOOKUP(G279,[1]MODULY_CBA!$B$3:$E$23,2,0),),)</f>
        <v>1.17</v>
      </c>
      <c r="O279" s="31">
        <f t="shared" si="15"/>
        <v>23.917990909090907</v>
      </c>
      <c r="P279" s="32">
        <f>IFERROR(O279*VLOOKUP(G279,[1]MODULY_CBA!$B$3:$F$23,5,0),)</f>
        <v>478.35981818181813</v>
      </c>
      <c r="Q279" s="20" t="str">
        <f>IFERROR(VLOOKUP(G279,[1]MODULY_CBA!$B$3:$I$23,6,0),"")</f>
        <v>Inkrement 1</v>
      </c>
      <c r="R279" s="38"/>
      <c r="S279" s="38"/>
      <c r="T279" s="38"/>
      <c r="U279" s="38"/>
      <c r="V279" s="38"/>
      <c r="W279" s="38"/>
      <c r="X279" s="38"/>
      <c r="Y279" s="38"/>
      <c r="Z279" s="38"/>
      <c r="AA279" s="38"/>
      <c r="AB279" s="38"/>
      <c r="AC279" s="38"/>
      <c r="AD279" s="38"/>
      <c r="AE279" s="38"/>
      <c r="AF279" s="49"/>
    </row>
    <row r="280" spans="1:32" ht="29.25">
      <c r="A280" s="11" t="s">
        <v>882</v>
      </c>
      <c r="B280" s="12" t="s">
        <v>34</v>
      </c>
      <c r="C280" s="13" t="s">
        <v>839</v>
      </c>
      <c r="D280" s="13" t="s">
        <v>883</v>
      </c>
      <c r="E280" s="13" t="s">
        <v>884</v>
      </c>
      <c r="F280" s="14" t="s">
        <v>38</v>
      </c>
      <c r="G280" s="55" t="s">
        <v>797</v>
      </c>
      <c r="H280" s="15">
        <v>2</v>
      </c>
      <c r="I280" s="15">
        <v>10</v>
      </c>
      <c r="J280" s="16">
        <f t="shared" si="13"/>
        <v>2</v>
      </c>
      <c r="K280" s="16">
        <f t="shared" si="14"/>
        <v>20</v>
      </c>
      <c r="L280" s="18">
        <f>IFERROR(IF(B280="funkcna poziadavka",VLOOKUP(G280,[1]MODULY_CBA!$B$3:$E$23,4,0)*H280/SUMIFS($H$3:$H$332,$G$3:$G$332,G280,$B$3:$B$332,B280),),)</f>
        <v>0.54545454545454541</v>
      </c>
      <c r="M280" s="16">
        <f>IFERROR(IF(B280="Funkcna poziadavka",VLOOKUP(G280,[1]MODULY_CBA!$B$3:$E$23,3,0),),)</f>
        <v>0.99499999999999988</v>
      </c>
      <c r="N280" s="16">
        <f>IFERROR(IF(B280="funkcna poziadavka",VLOOKUP(G280,[1]MODULY_CBA!$B$3:$E$23,2,0),),)</f>
        <v>1.17</v>
      </c>
      <c r="O280" s="31">
        <f t="shared" si="15"/>
        <v>23.917990909090907</v>
      </c>
      <c r="P280" s="32">
        <f>IFERROR(O280*VLOOKUP(G280,[1]MODULY_CBA!$B$3:$F$23,5,0),)</f>
        <v>478.35981818181813</v>
      </c>
      <c r="Q280" s="20" t="str">
        <f>IFERROR(VLOOKUP(G280,[1]MODULY_CBA!$B$3:$I$23,6,0),"")</f>
        <v>Inkrement 1</v>
      </c>
      <c r="R280" s="38"/>
      <c r="S280" s="38"/>
      <c r="T280" s="38"/>
      <c r="U280" s="38"/>
      <c r="V280" s="38"/>
      <c r="W280" s="38"/>
      <c r="X280" s="38"/>
      <c r="Y280" s="38"/>
      <c r="Z280" s="38"/>
      <c r="AA280" s="38"/>
      <c r="AB280" s="38"/>
      <c r="AC280" s="38"/>
      <c r="AD280" s="38"/>
      <c r="AE280" s="38"/>
      <c r="AF280" s="49"/>
    </row>
    <row r="281" spans="1:32" ht="29.25">
      <c r="A281" s="11" t="s">
        <v>885</v>
      </c>
      <c r="B281" s="12" t="s">
        <v>34</v>
      </c>
      <c r="C281" s="13" t="s">
        <v>87</v>
      </c>
      <c r="D281" s="13" t="s">
        <v>886</v>
      </c>
      <c r="E281" s="13" t="s">
        <v>887</v>
      </c>
      <c r="F281" s="14" t="s">
        <v>38</v>
      </c>
      <c r="G281" s="55" t="s">
        <v>797</v>
      </c>
      <c r="H281" s="15">
        <v>2</v>
      </c>
      <c r="I281" s="15">
        <v>10</v>
      </c>
      <c r="J281" s="16">
        <f t="shared" si="13"/>
        <v>2</v>
      </c>
      <c r="K281" s="16">
        <f t="shared" si="14"/>
        <v>20</v>
      </c>
      <c r="L281" s="18">
        <f>IFERROR(IF(B281="funkcna poziadavka",VLOOKUP(G281,[1]MODULY_CBA!$B$3:$E$23,4,0)*H281/SUMIFS($H$3:$H$332,$G$3:$G$332,G281,$B$3:$B$332,B281),),)</f>
        <v>0.54545454545454541</v>
      </c>
      <c r="M281" s="16">
        <f>IFERROR(IF(B281="Funkcna poziadavka",VLOOKUP(G281,[1]MODULY_CBA!$B$3:$E$23,3,0),),)</f>
        <v>0.99499999999999988</v>
      </c>
      <c r="N281" s="16">
        <f>IFERROR(IF(B281="funkcna poziadavka",VLOOKUP(G281,[1]MODULY_CBA!$B$3:$E$23,2,0),),)</f>
        <v>1.17</v>
      </c>
      <c r="O281" s="31">
        <f t="shared" si="15"/>
        <v>23.917990909090907</v>
      </c>
      <c r="P281" s="32">
        <f>IFERROR(O281*VLOOKUP(G281,[1]MODULY_CBA!$B$3:$F$23,5,0),)</f>
        <v>478.35981818181813</v>
      </c>
      <c r="Q281" s="20" t="str">
        <f>IFERROR(VLOOKUP(G281,[1]MODULY_CBA!$B$3:$I$23,6,0),"")</f>
        <v>Inkrement 1</v>
      </c>
      <c r="R281" s="38"/>
      <c r="S281" s="38"/>
      <c r="T281" s="38"/>
      <c r="U281" s="38"/>
      <c r="V281" s="38"/>
      <c r="W281" s="38"/>
      <c r="X281" s="38"/>
      <c r="Y281" s="38"/>
      <c r="Z281" s="38"/>
      <c r="AA281" s="38"/>
      <c r="AB281" s="38"/>
      <c r="AC281" s="38"/>
      <c r="AD281" s="38"/>
      <c r="AE281" s="38"/>
      <c r="AF281" s="49"/>
    </row>
    <row r="282" spans="1:32" ht="43.5">
      <c r="A282" s="11" t="s">
        <v>888</v>
      </c>
      <c r="B282" s="12" t="s">
        <v>34</v>
      </c>
      <c r="C282" s="13" t="s">
        <v>889</v>
      </c>
      <c r="D282" s="13" t="s">
        <v>890</v>
      </c>
      <c r="E282" s="13" t="s">
        <v>891</v>
      </c>
      <c r="F282" s="14" t="s">
        <v>38</v>
      </c>
      <c r="G282" s="55" t="s">
        <v>797</v>
      </c>
      <c r="H282" s="15">
        <v>2</v>
      </c>
      <c r="I282" s="15">
        <v>10</v>
      </c>
      <c r="J282" s="16">
        <f t="shared" si="13"/>
        <v>2</v>
      </c>
      <c r="K282" s="16">
        <f t="shared" si="14"/>
        <v>20</v>
      </c>
      <c r="L282" s="18">
        <f>IFERROR(IF(B282="funkcna poziadavka",VLOOKUP(G282,[1]MODULY_CBA!$B$3:$E$23,4,0)*H282/SUMIFS($H$3:$H$332,$G$3:$G$332,G282,$B$3:$B$332,B282),),)</f>
        <v>0.54545454545454541</v>
      </c>
      <c r="M282" s="16">
        <f>IFERROR(IF(B282="Funkcna poziadavka",VLOOKUP(G282,[1]MODULY_CBA!$B$3:$E$23,3,0),),)</f>
        <v>0.99499999999999988</v>
      </c>
      <c r="N282" s="16">
        <f>IFERROR(IF(B282="funkcna poziadavka",VLOOKUP(G282,[1]MODULY_CBA!$B$3:$E$23,2,0),),)</f>
        <v>1.17</v>
      </c>
      <c r="O282" s="31">
        <f t="shared" si="15"/>
        <v>23.917990909090907</v>
      </c>
      <c r="P282" s="32">
        <f>IFERROR(O282*VLOOKUP(G282,[1]MODULY_CBA!$B$3:$F$23,5,0),)</f>
        <v>478.35981818181813</v>
      </c>
      <c r="Q282" s="20" t="str">
        <f>IFERROR(VLOOKUP(G282,[1]MODULY_CBA!$B$3:$I$23,6,0),"")</f>
        <v>Inkrement 1</v>
      </c>
      <c r="R282" s="38"/>
      <c r="S282" s="38"/>
      <c r="T282" s="38"/>
      <c r="U282" s="38"/>
      <c r="V282" s="38"/>
      <c r="W282" s="38"/>
      <c r="X282" s="38"/>
      <c r="Y282" s="38"/>
      <c r="Z282" s="38"/>
      <c r="AA282" s="38"/>
      <c r="AB282" s="38"/>
      <c r="AC282" s="38"/>
      <c r="AD282" s="38"/>
      <c r="AE282" s="38"/>
      <c r="AF282" s="49"/>
    </row>
    <row r="283" spans="1:32" ht="29.25">
      <c r="A283" s="11" t="s">
        <v>892</v>
      </c>
      <c r="B283" s="12" t="s">
        <v>34</v>
      </c>
      <c r="C283" s="13" t="s">
        <v>889</v>
      </c>
      <c r="D283" s="13" t="s">
        <v>893</v>
      </c>
      <c r="E283" s="13" t="s">
        <v>894</v>
      </c>
      <c r="F283" s="14" t="s">
        <v>38</v>
      </c>
      <c r="G283" s="55" t="s">
        <v>797</v>
      </c>
      <c r="H283" s="15">
        <v>2</v>
      </c>
      <c r="I283" s="15">
        <v>10</v>
      </c>
      <c r="J283" s="16">
        <f t="shared" si="13"/>
        <v>2</v>
      </c>
      <c r="K283" s="16">
        <f t="shared" si="14"/>
        <v>20</v>
      </c>
      <c r="L283" s="18">
        <f>IFERROR(IF(B283="funkcna poziadavka",VLOOKUP(G283,[1]MODULY_CBA!$B$3:$E$23,4,0)*H283/SUMIFS($H$3:$H$332,$G$3:$G$332,G283,$B$3:$B$332,B283),),)</f>
        <v>0.54545454545454541</v>
      </c>
      <c r="M283" s="16">
        <f>IFERROR(IF(B283="Funkcna poziadavka",VLOOKUP(G283,[1]MODULY_CBA!$B$3:$E$23,3,0),),)</f>
        <v>0.99499999999999988</v>
      </c>
      <c r="N283" s="16">
        <f>IFERROR(IF(B283="funkcna poziadavka",VLOOKUP(G283,[1]MODULY_CBA!$B$3:$E$23,2,0),),)</f>
        <v>1.17</v>
      </c>
      <c r="O283" s="31">
        <f t="shared" si="15"/>
        <v>23.917990909090907</v>
      </c>
      <c r="P283" s="32">
        <f>IFERROR(O283*VLOOKUP(G283,[1]MODULY_CBA!$B$3:$F$23,5,0),)</f>
        <v>478.35981818181813</v>
      </c>
      <c r="Q283" s="20" t="str">
        <f>IFERROR(VLOOKUP(G283,[1]MODULY_CBA!$B$3:$I$23,6,0),"")</f>
        <v>Inkrement 1</v>
      </c>
      <c r="R283" s="38"/>
      <c r="S283" s="38"/>
      <c r="T283" s="38"/>
      <c r="U283" s="38"/>
      <c r="V283" s="38"/>
      <c r="W283" s="38"/>
      <c r="X283" s="38"/>
      <c r="Y283" s="38"/>
      <c r="Z283" s="38"/>
      <c r="AA283" s="38"/>
      <c r="AB283" s="38"/>
      <c r="AC283" s="38"/>
      <c r="AD283" s="38"/>
      <c r="AE283" s="38"/>
      <c r="AF283" s="49"/>
    </row>
    <row r="284" spans="1:32" ht="29.25">
      <c r="A284" s="11" t="s">
        <v>895</v>
      </c>
      <c r="B284" s="12" t="s">
        <v>34</v>
      </c>
      <c r="C284" s="13" t="s">
        <v>889</v>
      </c>
      <c r="D284" s="13" t="s">
        <v>893</v>
      </c>
      <c r="E284" s="13" t="s">
        <v>896</v>
      </c>
      <c r="F284" s="14" t="s">
        <v>38</v>
      </c>
      <c r="G284" s="55" t="s">
        <v>797</v>
      </c>
      <c r="H284" s="15">
        <v>2</v>
      </c>
      <c r="I284" s="15">
        <v>10</v>
      </c>
      <c r="J284" s="16">
        <f t="shared" si="13"/>
        <v>2</v>
      </c>
      <c r="K284" s="16">
        <f t="shared" si="14"/>
        <v>20</v>
      </c>
      <c r="L284" s="18">
        <f>IFERROR(IF(B284="funkcna poziadavka",VLOOKUP(G284,[1]MODULY_CBA!$B$3:$E$23,4,0)*H284/SUMIFS($H$3:$H$332,$G$3:$G$332,G284,$B$3:$B$332,B284),),)</f>
        <v>0.54545454545454541</v>
      </c>
      <c r="M284" s="16">
        <f>IFERROR(IF(B284="Funkcna poziadavka",VLOOKUP(G284,[1]MODULY_CBA!$B$3:$E$23,3,0),),)</f>
        <v>0.99499999999999988</v>
      </c>
      <c r="N284" s="16">
        <f>IFERROR(IF(B284="funkcna poziadavka",VLOOKUP(G284,[1]MODULY_CBA!$B$3:$E$23,2,0),),)</f>
        <v>1.17</v>
      </c>
      <c r="O284" s="31">
        <f t="shared" si="15"/>
        <v>23.917990909090907</v>
      </c>
      <c r="P284" s="32">
        <f>IFERROR(O284*VLOOKUP(G284,[1]MODULY_CBA!$B$3:$F$23,5,0),)</f>
        <v>478.35981818181813</v>
      </c>
      <c r="Q284" s="20" t="str">
        <f>IFERROR(VLOOKUP(G284,[1]MODULY_CBA!$B$3:$I$23,6,0),"")</f>
        <v>Inkrement 1</v>
      </c>
      <c r="R284" s="38"/>
      <c r="S284" s="38"/>
      <c r="T284" s="38"/>
      <c r="U284" s="38"/>
      <c r="V284" s="38"/>
      <c r="W284" s="38"/>
      <c r="X284" s="38"/>
      <c r="Y284" s="38"/>
      <c r="Z284" s="38"/>
      <c r="AA284" s="38"/>
      <c r="AB284" s="38"/>
      <c r="AC284" s="38"/>
      <c r="AD284" s="38"/>
      <c r="AE284" s="38"/>
      <c r="AF284" s="49"/>
    </row>
    <row r="285" spans="1:32" ht="43.5">
      <c r="A285" s="11" t="s">
        <v>897</v>
      </c>
      <c r="B285" s="12" t="s">
        <v>34</v>
      </c>
      <c r="C285" s="13" t="s">
        <v>889</v>
      </c>
      <c r="D285" s="13" t="s">
        <v>893</v>
      </c>
      <c r="E285" s="13" t="s">
        <v>898</v>
      </c>
      <c r="F285" s="14" t="s">
        <v>38</v>
      </c>
      <c r="G285" s="55" t="s">
        <v>797</v>
      </c>
      <c r="H285" s="15">
        <v>2</v>
      </c>
      <c r="I285" s="15">
        <v>10</v>
      </c>
      <c r="J285" s="16">
        <f t="shared" si="13"/>
        <v>2</v>
      </c>
      <c r="K285" s="16">
        <f t="shared" si="14"/>
        <v>20</v>
      </c>
      <c r="L285" s="18">
        <f>IFERROR(IF(B285="funkcna poziadavka",VLOOKUP(G285,[1]MODULY_CBA!$B$3:$E$23,4,0)*H285/SUMIFS($H$3:$H$332,$G$3:$G$332,G285,$B$3:$B$332,B285),),)</f>
        <v>0.54545454545454541</v>
      </c>
      <c r="M285" s="16">
        <f>IFERROR(IF(B285="Funkcna poziadavka",VLOOKUP(G285,[1]MODULY_CBA!$B$3:$E$23,3,0),),)</f>
        <v>0.99499999999999988</v>
      </c>
      <c r="N285" s="16">
        <f>IFERROR(IF(B285="funkcna poziadavka",VLOOKUP(G285,[1]MODULY_CBA!$B$3:$E$23,2,0),),)</f>
        <v>1.17</v>
      </c>
      <c r="O285" s="31">
        <f t="shared" si="15"/>
        <v>23.917990909090907</v>
      </c>
      <c r="P285" s="32">
        <f>IFERROR(O285*VLOOKUP(G285,[1]MODULY_CBA!$B$3:$F$23,5,0),)</f>
        <v>478.35981818181813</v>
      </c>
      <c r="Q285" s="20" t="str">
        <f>IFERROR(VLOOKUP(G285,[1]MODULY_CBA!$B$3:$I$23,6,0),"")</f>
        <v>Inkrement 1</v>
      </c>
      <c r="R285" s="38"/>
      <c r="S285" s="38"/>
      <c r="T285" s="38"/>
      <c r="U285" s="38"/>
      <c r="V285" s="38"/>
      <c r="W285" s="38"/>
      <c r="X285" s="38"/>
      <c r="Y285" s="38"/>
      <c r="Z285" s="38"/>
      <c r="AA285" s="38"/>
      <c r="AB285" s="38"/>
      <c r="AC285" s="38"/>
      <c r="AD285" s="38"/>
      <c r="AE285" s="38"/>
      <c r="AF285" s="49"/>
    </row>
    <row r="286" spans="1:32" ht="43.5">
      <c r="A286" s="11" t="s">
        <v>899</v>
      </c>
      <c r="B286" s="12" t="s">
        <v>34</v>
      </c>
      <c r="C286" s="13" t="s">
        <v>889</v>
      </c>
      <c r="D286" s="13" t="s">
        <v>893</v>
      </c>
      <c r="E286" s="13" t="s">
        <v>900</v>
      </c>
      <c r="F286" s="14" t="s">
        <v>38</v>
      </c>
      <c r="G286" s="55" t="s">
        <v>797</v>
      </c>
      <c r="H286" s="15">
        <v>2</v>
      </c>
      <c r="I286" s="15">
        <v>10</v>
      </c>
      <c r="J286" s="16">
        <f t="shared" si="13"/>
        <v>2</v>
      </c>
      <c r="K286" s="16">
        <f t="shared" si="14"/>
        <v>20</v>
      </c>
      <c r="L286" s="18">
        <f>IFERROR(IF(B286="funkcna poziadavka",VLOOKUP(G286,[1]MODULY_CBA!$B$3:$E$23,4,0)*H286/SUMIFS($H$3:$H$332,$G$3:$G$332,G286,$B$3:$B$332,B286),),)</f>
        <v>0.54545454545454541</v>
      </c>
      <c r="M286" s="16">
        <f>IFERROR(IF(B286="Funkcna poziadavka",VLOOKUP(G286,[1]MODULY_CBA!$B$3:$E$23,3,0),),)</f>
        <v>0.99499999999999988</v>
      </c>
      <c r="N286" s="16">
        <f>IFERROR(IF(B286="funkcna poziadavka",VLOOKUP(G286,[1]MODULY_CBA!$B$3:$E$23,2,0),),)</f>
        <v>1.17</v>
      </c>
      <c r="O286" s="31">
        <f t="shared" si="15"/>
        <v>23.917990909090907</v>
      </c>
      <c r="P286" s="32">
        <f>IFERROR(O286*VLOOKUP(G286,[1]MODULY_CBA!$B$3:$F$23,5,0),)</f>
        <v>478.35981818181813</v>
      </c>
      <c r="Q286" s="20" t="str">
        <f>IFERROR(VLOOKUP(G286,[1]MODULY_CBA!$B$3:$I$23,6,0),"")</f>
        <v>Inkrement 1</v>
      </c>
      <c r="R286" s="38"/>
      <c r="S286" s="38"/>
      <c r="T286" s="38"/>
      <c r="U286" s="38"/>
      <c r="V286" s="38"/>
      <c r="W286" s="38"/>
      <c r="X286" s="38"/>
      <c r="Y286" s="38"/>
      <c r="Z286" s="38"/>
      <c r="AA286" s="38"/>
      <c r="AB286" s="38"/>
      <c r="AC286" s="38"/>
      <c r="AD286" s="38"/>
      <c r="AE286" s="38"/>
      <c r="AF286" s="49"/>
    </row>
    <row r="287" spans="1:32" ht="43.5">
      <c r="A287" s="11" t="s">
        <v>901</v>
      </c>
      <c r="B287" s="12" t="s">
        <v>34</v>
      </c>
      <c r="C287" s="13" t="s">
        <v>889</v>
      </c>
      <c r="D287" s="13" t="s">
        <v>893</v>
      </c>
      <c r="E287" s="13" t="s">
        <v>902</v>
      </c>
      <c r="F287" s="14" t="s">
        <v>38</v>
      </c>
      <c r="G287" s="55" t="s">
        <v>797</v>
      </c>
      <c r="H287" s="15">
        <v>2</v>
      </c>
      <c r="I287" s="15">
        <v>10</v>
      </c>
      <c r="J287" s="16">
        <f t="shared" si="13"/>
        <v>2</v>
      </c>
      <c r="K287" s="16">
        <f t="shared" si="14"/>
        <v>20</v>
      </c>
      <c r="L287" s="18">
        <f>IFERROR(IF(B287="funkcna poziadavka",VLOOKUP(G287,[1]MODULY_CBA!$B$3:$E$23,4,0)*H287/SUMIFS($H$3:$H$332,$G$3:$G$332,G287,$B$3:$B$332,B287),),)</f>
        <v>0.54545454545454541</v>
      </c>
      <c r="M287" s="16">
        <f>IFERROR(IF(B287="Funkcna poziadavka",VLOOKUP(G287,[1]MODULY_CBA!$B$3:$E$23,3,0),),)</f>
        <v>0.99499999999999988</v>
      </c>
      <c r="N287" s="16">
        <f>IFERROR(IF(B287="funkcna poziadavka",VLOOKUP(G287,[1]MODULY_CBA!$B$3:$E$23,2,0),),)</f>
        <v>1.17</v>
      </c>
      <c r="O287" s="31">
        <f t="shared" si="15"/>
        <v>23.917990909090907</v>
      </c>
      <c r="P287" s="32">
        <f>IFERROR(O287*VLOOKUP(G287,[1]MODULY_CBA!$B$3:$F$23,5,0),)</f>
        <v>478.35981818181813</v>
      </c>
      <c r="Q287" s="20" t="str">
        <f>IFERROR(VLOOKUP(G287,[1]MODULY_CBA!$B$3:$I$23,6,0),"")</f>
        <v>Inkrement 1</v>
      </c>
      <c r="R287" s="38"/>
      <c r="S287" s="38"/>
      <c r="T287" s="38"/>
      <c r="U287" s="38"/>
      <c r="V287" s="38"/>
      <c r="W287" s="38"/>
      <c r="X287" s="38"/>
      <c r="Y287" s="38"/>
      <c r="Z287" s="38"/>
      <c r="AA287" s="38"/>
      <c r="AB287" s="38"/>
      <c r="AC287" s="38"/>
      <c r="AD287" s="38"/>
      <c r="AE287" s="38"/>
      <c r="AF287" s="49"/>
    </row>
    <row r="288" spans="1:32" ht="29.25">
      <c r="A288" s="11" t="s">
        <v>903</v>
      </c>
      <c r="B288" s="12" t="s">
        <v>34</v>
      </c>
      <c r="C288" s="13" t="s">
        <v>889</v>
      </c>
      <c r="D288" s="13" t="s">
        <v>893</v>
      </c>
      <c r="E288" s="13" t="s">
        <v>904</v>
      </c>
      <c r="F288" s="14" t="s">
        <v>38</v>
      </c>
      <c r="G288" s="55" t="s">
        <v>797</v>
      </c>
      <c r="H288" s="15">
        <v>2</v>
      </c>
      <c r="I288" s="15">
        <v>10</v>
      </c>
      <c r="J288" s="16">
        <f t="shared" si="13"/>
        <v>2</v>
      </c>
      <c r="K288" s="16">
        <f t="shared" si="14"/>
        <v>20</v>
      </c>
      <c r="L288" s="18">
        <f>IFERROR(IF(B288="funkcna poziadavka",VLOOKUP(G288,[1]MODULY_CBA!$B$3:$E$23,4,0)*H288/SUMIFS($H$3:$H$332,$G$3:$G$332,G288,$B$3:$B$332,B288),),)</f>
        <v>0.54545454545454541</v>
      </c>
      <c r="M288" s="16">
        <f>IFERROR(IF(B288="Funkcna poziadavka",VLOOKUP(G288,[1]MODULY_CBA!$B$3:$E$23,3,0),),)</f>
        <v>0.99499999999999988</v>
      </c>
      <c r="N288" s="16">
        <f>IFERROR(IF(B288="funkcna poziadavka",VLOOKUP(G288,[1]MODULY_CBA!$B$3:$E$23,2,0),),)</f>
        <v>1.17</v>
      </c>
      <c r="O288" s="31">
        <f t="shared" si="15"/>
        <v>23.917990909090907</v>
      </c>
      <c r="P288" s="32">
        <f>IFERROR(O288*VLOOKUP(G288,[1]MODULY_CBA!$B$3:$F$23,5,0),)</f>
        <v>478.35981818181813</v>
      </c>
      <c r="Q288" s="20" t="str">
        <f>IFERROR(VLOOKUP(G288,[1]MODULY_CBA!$B$3:$I$23,6,0),"")</f>
        <v>Inkrement 1</v>
      </c>
      <c r="R288" s="38"/>
      <c r="S288" s="38"/>
      <c r="T288" s="38"/>
      <c r="U288" s="38"/>
      <c r="V288" s="38"/>
      <c r="W288" s="38"/>
      <c r="X288" s="38"/>
      <c r="Y288" s="38"/>
      <c r="Z288" s="38"/>
      <c r="AA288" s="38"/>
      <c r="AB288" s="38"/>
      <c r="AC288" s="38"/>
      <c r="AD288" s="38"/>
      <c r="AE288" s="38"/>
      <c r="AF288" s="49"/>
    </row>
    <row r="289" spans="1:32" ht="29.25">
      <c r="A289" s="11" t="s">
        <v>905</v>
      </c>
      <c r="B289" s="12" t="s">
        <v>34</v>
      </c>
      <c r="C289" s="13" t="s">
        <v>889</v>
      </c>
      <c r="D289" s="13" t="s">
        <v>893</v>
      </c>
      <c r="E289" s="13" t="s">
        <v>906</v>
      </c>
      <c r="F289" s="14" t="s">
        <v>38</v>
      </c>
      <c r="G289" s="55" t="s">
        <v>797</v>
      </c>
      <c r="H289" s="15">
        <v>2</v>
      </c>
      <c r="I289" s="15">
        <v>10</v>
      </c>
      <c r="J289" s="16">
        <f t="shared" si="13"/>
        <v>2</v>
      </c>
      <c r="K289" s="16">
        <f t="shared" si="14"/>
        <v>20</v>
      </c>
      <c r="L289" s="18">
        <f>IFERROR(IF(B289="funkcna poziadavka",VLOOKUP(G289,[1]MODULY_CBA!$B$3:$E$23,4,0)*H289/SUMIFS($H$3:$H$332,$G$3:$G$332,G289,$B$3:$B$332,B289),),)</f>
        <v>0.54545454545454541</v>
      </c>
      <c r="M289" s="16">
        <f>IFERROR(IF(B289="Funkcna poziadavka",VLOOKUP(G289,[1]MODULY_CBA!$B$3:$E$23,3,0),),)</f>
        <v>0.99499999999999988</v>
      </c>
      <c r="N289" s="16">
        <f>IFERROR(IF(B289="funkcna poziadavka",VLOOKUP(G289,[1]MODULY_CBA!$B$3:$E$23,2,0),),)</f>
        <v>1.17</v>
      </c>
      <c r="O289" s="31">
        <f t="shared" si="15"/>
        <v>23.917990909090907</v>
      </c>
      <c r="P289" s="32">
        <f>IFERROR(O289*VLOOKUP(G289,[1]MODULY_CBA!$B$3:$F$23,5,0),)</f>
        <v>478.35981818181813</v>
      </c>
      <c r="Q289" s="20" t="str">
        <f>IFERROR(VLOOKUP(G289,[1]MODULY_CBA!$B$3:$I$23,6,0),"")</f>
        <v>Inkrement 1</v>
      </c>
      <c r="R289" s="38"/>
      <c r="S289" s="38"/>
      <c r="T289" s="38"/>
      <c r="U289" s="38"/>
      <c r="V289" s="38"/>
      <c r="W289" s="38"/>
      <c r="X289" s="38"/>
      <c r="Y289" s="38"/>
      <c r="Z289" s="38"/>
      <c r="AA289" s="38"/>
      <c r="AB289" s="38"/>
      <c r="AC289" s="38"/>
      <c r="AD289" s="38"/>
      <c r="AE289" s="38"/>
      <c r="AF289" s="49"/>
    </row>
    <row r="290" spans="1:32" ht="29.25">
      <c r="A290" s="11" t="s">
        <v>907</v>
      </c>
      <c r="B290" s="12" t="s">
        <v>34</v>
      </c>
      <c r="C290" s="13" t="s">
        <v>908</v>
      </c>
      <c r="D290" s="13" t="s">
        <v>909</v>
      </c>
      <c r="E290" s="13" t="s">
        <v>910</v>
      </c>
      <c r="F290" s="14" t="s">
        <v>38</v>
      </c>
      <c r="G290" s="55" t="s">
        <v>797</v>
      </c>
      <c r="H290" s="15">
        <v>2</v>
      </c>
      <c r="I290" s="15">
        <v>10</v>
      </c>
      <c r="J290" s="16">
        <f t="shared" si="13"/>
        <v>2</v>
      </c>
      <c r="K290" s="16">
        <f t="shared" si="14"/>
        <v>20</v>
      </c>
      <c r="L290" s="18">
        <f>IFERROR(IF(B290="funkcna poziadavka",VLOOKUP(G290,[1]MODULY_CBA!$B$3:$E$23,4,0)*H290/SUMIFS($H$3:$H$332,$G$3:$G$332,G290,$B$3:$B$332,B290),),)</f>
        <v>0.54545454545454541</v>
      </c>
      <c r="M290" s="16">
        <f>IFERROR(IF(B290="Funkcna poziadavka",VLOOKUP(G290,[1]MODULY_CBA!$B$3:$E$23,3,0),),)</f>
        <v>0.99499999999999988</v>
      </c>
      <c r="N290" s="16">
        <f>IFERROR(IF(B290="funkcna poziadavka",VLOOKUP(G290,[1]MODULY_CBA!$B$3:$E$23,2,0),),)</f>
        <v>1.17</v>
      </c>
      <c r="O290" s="31">
        <f t="shared" si="15"/>
        <v>23.917990909090907</v>
      </c>
      <c r="P290" s="32">
        <f>IFERROR(O290*VLOOKUP(G290,[1]MODULY_CBA!$B$3:$F$23,5,0),)</f>
        <v>478.35981818181813</v>
      </c>
      <c r="Q290" s="20" t="str">
        <f>IFERROR(VLOOKUP(G290,[1]MODULY_CBA!$B$3:$I$23,6,0),"")</f>
        <v>Inkrement 1</v>
      </c>
      <c r="R290" s="38"/>
      <c r="S290" s="38"/>
      <c r="T290" s="38"/>
      <c r="U290" s="38"/>
      <c r="V290" s="38"/>
      <c r="W290" s="38"/>
      <c r="X290" s="38"/>
      <c r="Y290" s="38"/>
      <c r="Z290" s="38"/>
      <c r="AA290" s="38"/>
      <c r="AB290" s="38"/>
      <c r="AC290" s="38"/>
      <c r="AD290" s="38"/>
      <c r="AE290" s="38"/>
      <c r="AF290" s="49"/>
    </row>
    <row r="291" spans="1:32" ht="15">
      <c r="A291" s="11" t="s">
        <v>911</v>
      </c>
      <c r="B291" s="12" t="s">
        <v>34</v>
      </c>
      <c r="C291" s="13" t="s">
        <v>908</v>
      </c>
      <c r="D291" s="13" t="s">
        <v>912</v>
      </c>
      <c r="E291" s="13" t="s">
        <v>913</v>
      </c>
      <c r="F291" s="14" t="s">
        <v>38</v>
      </c>
      <c r="G291" s="55" t="s">
        <v>797</v>
      </c>
      <c r="H291" s="15">
        <v>2</v>
      </c>
      <c r="I291" s="15">
        <v>10</v>
      </c>
      <c r="J291" s="16">
        <f t="shared" si="13"/>
        <v>2</v>
      </c>
      <c r="K291" s="16">
        <f t="shared" si="14"/>
        <v>20</v>
      </c>
      <c r="L291" s="18">
        <f>IFERROR(IF(B291="funkcna poziadavka",VLOOKUP(G291,[1]MODULY_CBA!$B$3:$E$23,4,0)*H291/SUMIFS($H$3:$H$332,$G$3:$G$332,G291,$B$3:$B$332,B291),),)</f>
        <v>0.54545454545454541</v>
      </c>
      <c r="M291" s="16">
        <f>IFERROR(IF(B291="Funkcna poziadavka",VLOOKUP(G291,[1]MODULY_CBA!$B$3:$E$23,3,0),),)</f>
        <v>0.99499999999999988</v>
      </c>
      <c r="N291" s="16">
        <f>IFERROR(IF(B291="funkcna poziadavka",VLOOKUP(G291,[1]MODULY_CBA!$B$3:$E$23,2,0),),)</f>
        <v>1.17</v>
      </c>
      <c r="O291" s="31">
        <f t="shared" si="15"/>
        <v>23.917990909090907</v>
      </c>
      <c r="P291" s="32">
        <f>IFERROR(O291*VLOOKUP(G291,[1]MODULY_CBA!$B$3:$F$23,5,0),)</f>
        <v>478.35981818181813</v>
      </c>
      <c r="Q291" s="20" t="str">
        <f>IFERROR(VLOOKUP(G291,[1]MODULY_CBA!$B$3:$I$23,6,0),"")</f>
        <v>Inkrement 1</v>
      </c>
      <c r="R291" s="38"/>
      <c r="S291" s="38"/>
      <c r="T291" s="38"/>
      <c r="U291" s="38"/>
      <c r="V291" s="38"/>
      <c r="W291" s="38"/>
      <c r="X291" s="38"/>
      <c r="Y291" s="38"/>
      <c r="Z291" s="38"/>
      <c r="AA291" s="38"/>
      <c r="AB291" s="38"/>
      <c r="AC291" s="38"/>
      <c r="AD291" s="38"/>
      <c r="AE291" s="38"/>
      <c r="AF291" s="49"/>
    </row>
    <row r="292" spans="1:32" ht="29.25">
      <c r="A292" s="11" t="s">
        <v>914</v>
      </c>
      <c r="B292" s="12" t="s">
        <v>34</v>
      </c>
      <c r="C292" s="13" t="s">
        <v>908</v>
      </c>
      <c r="D292" s="13" t="s">
        <v>810</v>
      </c>
      <c r="E292" s="13" t="s">
        <v>915</v>
      </c>
      <c r="F292" s="14" t="s">
        <v>38</v>
      </c>
      <c r="G292" s="55" t="s">
        <v>797</v>
      </c>
      <c r="H292" s="15">
        <v>2</v>
      </c>
      <c r="I292" s="15">
        <v>10</v>
      </c>
      <c r="J292" s="16">
        <f t="shared" si="13"/>
        <v>2</v>
      </c>
      <c r="K292" s="16">
        <f t="shared" si="14"/>
        <v>20</v>
      </c>
      <c r="L292" s="18">
        <f>IFERROR(IF(B292="funkcna poziadavka",VLOOKUP(G292,[1]MODULY_CBA!$B$3:$E$23,4,0)*H292/SUMIFS($H$3:$H$332,$G$3:$G$332,G292,$B$3:$B$332,B292),),)</f>
        <v>0.54545454545454541</v>
      </c>
      <c r="M292" s="16">
        <f>IFERROR(IF(B292="Funkcna poziadavka",VLOOKUP(G292,[1]MODULY_CBA!$B$3:$E$23,3,0),),)</f>
        <v>0.99499999999999988</v>
      </c>
      <c r="N292" s="16">
        <f>IFERROR(IF(B292="funkcna poziadavka",VLOOKUP(G292,[1]MODULY_CBA!$B$3:$E$23,2,0),),)</f>
        <v>1.17</v>
      </c>
      <c r="O292" s="31">
        <f t="shared" si="15"/>
        <v>23.917990909090907</v>
      </c>
      <c r="P292" s="32">
        <f>IFERROR(O292*VLOOKUP(G292,[1]MODULY_CBA!$B$3:$F$23,5,0),)</f>
        <v>478.35981818181813</v>
      </c>
      <c r="Q292" s="20" t="str">
        <f>IFERROR(VLOOKUP(G292,[1]MODULY_CBA!$B$3:$I$23,6,0),"")</f>
        <v>Inkrement 1</v>
      </c>
      <c r="R292" s="38"/>
      <c r="S292" s="38"/>
      <c r="T292" s="38"/>
      <c r="U292" s="38"/>
      <c r="V292" s="38"/>
      <c r="W292" s="38"/>
      <c r="X292" s="38"/>
      <c r="Y292" s="38"/>
      <c r="Z292" s="38"/>
      <c r="AA292" s="38"/>
      <c r="AB292" s="38"/>
      <c r="AC292" s="38"/>
      <c r="AD292" s="38"/>
      <c r="AE292" s="38"/>
      <c r="AF292" s="49"/>
    </row>
    <row r="293" spans="1:32" ht="29.25">
      <c r="A293" s="11" t="s">
        <v>916</v>
      </c>
      <c r="B293" s="12" t="s">
        <v>34</v>
      </c>
      <c r="C293" s="13" t="s">
        <v>908</v>
      </c>
      <c r="D293" s="13" t="s">
        <v>810</v>
      </c>
      <c r="E293" s="13" t="s">
        <v>917</v>
      </c>
      <c r="F293" s="14" t="s">
        <v>38</v>
      </c>
      <c r="G293" s="55" t="s">
        <v>797</v>
      </c>
      <c r="H293" s="15">
        <v>2</v>
      </c>
      <c r="I293" s="15">
        <v>10</v>
      </c>
      <c r="J293" s="16">
        <f t="shared" si="13"/>
        <v>2</v>
      </c>
      <c r="K293" s="16">
        <f t="shared" si="14"/>
        <v>20</v>
      </c>
      <c r="L293" s="18">
        <f>IFERROR(IF(B293="funkcna poziadavka",VLOOKUP(G293,[1]MODULY_CBA!$B$3:$E$23,4,0)*H293/SUMIFS($H$3:$H$332,$G$3:$G$332,G293,$B$3:$B$332,B293),),)</f>
        <v>0.54545454545454541</v>
      </c>
      <c r="M293" s="16">
        <f>IFERROR(IF(B293="Funkcna poziadavka",VLOOKUP(G293,[1]MODULY_CBA!$B$3:$E$23,3,0),),)</f>
        <v>0.99499999999999988</v>
      </c>
      <c r="N293" s="16">
        <f>IFERROR(IF(B293="funkcna poziadavka",VLOOKUP(G293,[1]MODULY_CBA!$B$3:$E$23,2,0),),)</f>
        <v>1.17</v>
      </c>
      <c r="O293" s="31">
        <f t="shared" si="15"/>
        <v>23.917990909090907</v>
      </c>
      <c r="P293" s="32">
        <f>IFERROR(O293*VLOOKUP(G293,[1]MODULY_CBA!$B$3:$F$23,5,0),)</f>
        <v>478.35981818181813</v>
      </c>
      <c r="Q293" s="20" t="str">
        <f>IFERROR(VLOOKUP(G293,[1]MODULY_CBA!$B$3:$I$23,6,0),"")</f>
        <v>Inkrement 1</v>
      </c>
      <c r="R293" s="38"/>
      <c r="S293" s="38"/>
      <c r="T293" s="38"/>
      <c r="U293" s="38"/>
      <c r="V293" s="38"/>
      <c r="W293" s="38"/>
      <c r="X293" s="38"/>
      <c r="Y293" s="38"/>
      <c r="Z293" s="38"/>
      <c r="AA293" s="38"/>
      <c r="AB293" s="38"/>
      <c r="AC293" s="38"/>
      <c r="AD293" s="38"/>
      <c r="AE293" s="38"/>
      <c r="AF293" s="49"/>
    </row>
    <row r="294" spans="1:32" ht="29.25">
      <c r="A294" s="11" t="s">
        <v>918</v>
      </c>
      <c r="B294" s="12" t="s">
        <v>34</v>
      </c>
      <c r="C294" s="13" t="s">
        <v>908</v>
      </c>
      <c r="D294" s="13" t="s">
        <v>810</v>
      </c>
      <c r="E294" s="13" t="s">
        <v>919</v>
      </c>
      <c r="F294" s="14" t="s">
        <v>38</v>
      </c>
      <c r="G294" s="55" t="s">
        <v>797</v>
      </c>
      <c r="H294" s="15">
        <v>2</v>
      </c>
      <c r="I294" s="15">
        <v>10</v>
      </c>
      <c r="J294" s="16">
        <f t="shared" si="13"/>
        <v>2</v>
      </c>
      <c r="K294" s="16">
        <f t="shared" si="14"/>
        <v>20</v>
      </c>
      <c r="L294" s="18">
        <f>IFERROR(IF(B294="funkcna poziadavka",VLOOKUP(G294,[1]MODULY_CBA!$B$3:$E$23,4,0)*H294/SUMIFS($H$3:$H$332,$G$3:$G$332,G294,$B$3:$B$332,B294),),)</f>
        <v>0.54545454545454541</v>
      </c>
      <c r="M294" s="16">
        <f>IFERROR(IF(B294="Funkcna poziadavka",VLOOKUP(G294,[1]MODULY_CBA!$B$3:$E$23,3,0),),)</f>
        <v>0.99499999999999988</v>
      </c>
      <c r="N294" s="16">
        <f>IFERROR(IF(B294="funkcna poziadavka",VLOOKUP(G294,[1]MODULY_CBA!$B$3:$E$23,2,0),),)</f>
        <v>1.17</v>
      </c>
      <c r="O294" s="31">
        <f t="shared" si="15"/>
        <v>23.917990909090907</v>
      </c>
      <c r="P294" s="32">
        <f>IFERROR(O294*VLOOKUP(G294,[1]MODULY_CBA!$B$3:$F$23,5,0),)</f>
        <v>478.35981818181813</v>
      </c>
      <c r="Q294" s="20" t="str">
        <f>IFERROR(VLOOKUP(G294,[1]MODULY_CBA!$B$3:$I$23,6,0),"")</f>
        <v>Inkrement 1</v>
      </c>
      <c r="R294" s="38"/>
      <c r="S294" s="38"/>
      <c r="T294" s="38"/>
      <c r="U294" s="38"/>
      <c r="V294" s="38"/>
      <c r="W294" s="38"/>
      <c r="X294" s="38"/>
      <c r="Y294" s="38"/>
      <c r="Z294" s="38"/>
      <c r="AA294" s="38"/>
      <c r="AB294" s="38"/>
      <c r="AC294" s="38"/>
      <c r="AD294" s="38"/>
      <c r="AE294" s="38"/>
      <c r="AF294" s="49"/>
    </row>
    <row r="295" spans="1:32" ht="29.25">
      <c r="A295" s="11" t="s">
        <v>920</v>
      </c>
      <c r="B295" s="12" t="s">
        <v>34</v>
      </c>
      <c r="C295" s="13" t="s">
        <v>908</v>
      </c>
      <c r="D295" s="13" t="s">
        <v>921</v>
      </c>
      <c r="E295" s="13" t="s">
        <v>922</v>
      </c>
      <c r="F295" s="14" t="s">
        <v>38</v>
      </c>
      <c r="G295" s="55" t="s">
        <v>797</v>
      </c>
      <c r="H295" s="15">
        <v>2</v>
      </c>
      <c r="I295" s="15">
        <v>10</v>
      </c>
      <c r="J295" s="16">
        <f t="shared" si="13"/>
        <v>2</v>
      </c>
      <c r="K295" s="16">
        <f t="shared" si="14"/>
        <v>20</v>
      </c>
      <c r="L295" s="18">
        <f>IFERROR(IF(B295="funkcna poziadavka",VLOOKUP(G295,[1]MODULY_CBA!$B$3:$E$23,4,0)*H295/SUMIFS($H$3:$H$332,$G$3:$G$332,G295,$B$3:$B$332,B295),),)</f>
        <v>0.54545454545454541</v>
      </c>
      <c r="M295" s="16">
        <f>IFERROR(IF(B295="Funkcna poziadavka",VLOOKUP(G295,[1]MODULY_CBA!$B$3:$E$23,3,0),),)</f>
        <v>0.99499999999999988</v>
      </c>
      <c r="N295" s="16">
        <f>IFERROR(IF(B295="funkcna poziadavka",VLOOKUP(G295,[1]MODULY_CBA!$B$3:$E$23,2,0),),)</f>
        <v>1.17</v>
      </c>
      <c r="O295" s="31">
        <f t="shared" si="15"/>
        <v>23.917990909090907</v>
      </c>
      <c r="P295" s="32">
        <f>IFERROR(O295*VLOOKUP(G295,[1]MODULY_CBA!$B$3:$F$23,5,0),)</f>
        <v>478.35981818181813</v>
      </c>
      <c r="Q295" s="20" t="str">
        <f>IFERROR(VLOOKUP(G295,[1]MODULY_CBA!$B$3:$I$23,6,0),"")</f>
        <v>Inkrement 1</v>
      </c>
      <c r="R295" s="38"/>
      <c r="S295" s="38"/>
      <c r="T295" s="38"/>
      <c r="U295" s="38"/>
      <c r="V295" s="38"/>
      <c r="W295" s="38"/>
      <c r="X295" s="38"/>
      <c r="Y295" s="38"/>
      <c r="Z295" s="38"/>
      <c r="AA295" s="38"/>
      <c r="AB295" s="38"/>
      <c r="AC295" s="38"/>
      <c r="AD295" s="38"/>
      <c r="AE295" s="38"/>
      <c r="AF295" s="49"/>
    </row>
    <row r="296" spans="1:32" ht="43.5">
      <c r="A296" s="11" t="s">
        <v>923</v>
      </c>
      <c r="B296" s="12" t="s">
        <v>34</v>
      </c>
      <c r="C296" s="13" t="s">
        <v>908</v>
      </c>
      <c r="D296" s="13" t="s">
        <v>924</v>
      </c>
      <c r="E296" s="13" t="s">
        <v>925</v>
      </c>
      <c r="F296" s="14" t="s">
        <v>38</v>
      </c>
      <c r="G296" s="55" t="s">
        <v>797</v>
      </c>
      <c r="H296" s="15">
        <v>2</v>
      </c>
      <c r="I296" s="15">
        <v>10</v>
      </c>
      <c r="J296" s="16">
        <f t="shared" si="13"/>
        <v>2</v>
      </c>
      <c r="K296" s="16">
        <f t="shared" si="14"/>
        <v>20</v>
      </c>
      <c r="L296" s="18">
        <f>IFERROR(IF(B296="funkcna poziadavka",VLOOKUP(G296,[1]MODULY_CBA!$B$3:$E$23,4,0)*H296/SUMIFS($H$3:$H$332,$G$3:$G$332,G296,$B$3:$B$332,B296),),)</f>
        <v>0.54545454545454541</v>
      </c>
      <c r="M296" s="16">
        <f>IFERROR(IF(B296="Funkcna poziadavka",VLOOKUP(G296,[1]MODULY_CBA!$B$3:$E$23,3,0),),)</f>
        <v>0.99499999999999988</v>
      </c>
      <c r="N296" s="16">
        <f>IFERROR(IF(B296="funkcna poziadavka",VLOOKUP(G296,[1]MODULY_CBA!$B$3:$E$23,2,0),),)</f>
        <v>1.17</v>
      </c>
      <c r="O296" s="31">
        <f t="shared" si="15"/>
        <v>23.917990909090907</v>
      </c>
      <c r="P296" s="32">
        <f>IFERROR(O296*VLOOKUP(G296,[1]MODULY_CBA!$B$3:$F$23,5,0),)</f>
        <v>478.35981818181813</v>
      </c>
      <c r="Q296" s="20" t="str">
        <f>IFERROR(VLOOKUP(G296,[1]MODULY_CBA!$B$3:$I$23,6,0),"")</f>
        <v>Inkrement 1</v>
      </c>
      <c r="R296" s="38"/>
      <c r="S296" s="38"/>
      <c r="T296" s="38"/>
      <c r="U296" s="38"/>
      <c r="V296" s="38"/>
      <c r="W296" s="38"/>
      <c r="X296" s="38"/>
      <c r="Y296" s="38"/>
      <c r="Z296" s="38"/>
      <c r="AA296" s="38"/>
      <c r="AB296" s="38"/>
      <c r="AC296" s="38"/>
      <c r="AD296" s="38"/>
      <c r="AE296" s="38"/>
      <c r="AF296" s="49"/>
    </row>
    <row r="297" spans="1:32" ht="29.25">
      <c r="A297" s="11" t="s">
        <v>926</v>
      </c>
      <c r="B297" s="12" t="s">
        <v>34</v>
      </c>
      <c r="C297" s="13" t="s">
        <v>908</v>
      </c>
      <c r="D297" s="13" t="s">
        <v>927</v>
      </c>
      <c r="E297" s="13" t="s">
        <v>928</v>
      </c>
      <c r="F297" s="14" t="s">
        <v>38</v>
      </c>
      <c r="G297" s="55" t="s">
        <v>797</v>
      </c>
      <c r="H297" s="15">
        <v>2</v>
      </c>
      <c r="I297" s="15">
        <v>10</v>
      </c>
      <c r="J297" s="16">
        <f t="shared" si="13"/>
        <v>2</v>
      </c>
      <c r="K297" s="16">
        <f t="shared" si="14"/>
        <v>20</v>
      </c>
      <c r="L297" s="18">
        <f>IFERROR(IF(B297="funkcna poziadavka",VLOOKUP(G297,[1]MODULY_CBA!$B$3:$E$23,4,0)*H297/SUMIFS($H$3:$H$332,$G$3:$G$332,G297,$B$3:$B$332,B297),),)</f>
        <v>0.54545454545454541</v>
      </c>
      <c r="M297" s="16">
        <f>IFERROR(IF(B297="Funkcna poziadavka",VLOOKUP(G297,[1]MODULY_CBA!$B$3:$E$23,3,0),),)</f>
        <v>0.99499999999999988</v>
      </c>
      <c r="N297" s="16">
        <f>IFERROR(IF(B297="funkcna poziadavka",VLOOKUP(G297,[1]MODULY_CBA!$B$3:$E$23,2,0),),)</f>
        <v>1.17</v>
      </c>
      <c r="O297" s="31">
        <f t="shared" si="15"/>
        <v>23.917990909090907</v>
      </c>
      <c r="P297" s="32">
        <f>IFERROR(O297*VLOOKUP(G297,[1]MODULY_CBA!$B$3:$F$23,5,0),)</f>
        <v>478.35981818181813</v>
      </c>
      <c r="Q297" s="20" t="str">
        <f>IFERROR(VLOOKUP(G297,[1]MODULY_CBA!$B$3:$I$23,6,0),"")</f>
        <v>Inkrement 1</v>
      </c>
      <c r="R297" s="38"/>
      <c r="S297" s="38"/>
      <c r="T297" s="38"/>
      <c r="U297" s="38"/>
      <c r="V297" s="38"/>
      <c r="W297" s="38"/>
      <c r="X297" s="38"/>
      <c r="Y297" s="38"/>
      <c r="Z297" s="38"/>
      <c r="AA297" s="38"/>
      <c r="AB297" s="38"/>
      <c r="AC297" s="38"/>
      <c r="AD297" s="38"/>
      <c r="AE297" s="38"/>
      <c r="AF297" s="49"/>
    </row>
    <row r="298" spans="1:32" ht="29.25">
      <c r="A298" s="11" t="s">
        <v>929</v>
      </c>
      <c r="B298" s="12" t="s">
        <v>34</v>
      </c>
      <c r="C298" s="13" t="s">
        <v>908</v>
      </c>
      <c r="D298" s="13" t="s">
        <v>930</v>
      </c>
      <c r="E298" s="13" t="s">
        <v>931</v>
      </c>
      <c r="F298" s="14" t="s">
        <v>38</v>
      </c>
      <c r="G298" s="55" t="s">
        <v>797</v>
      </c>
      <c r="H298" s="15">
        <v>2</v>
      </c>
      <c r="I298" s="15">
        <v>10</v>
      </c>
      <c r="J298" s="16">
        <f t="shared" si="13"/>
        <v>2</v>
      </c>
      <c r="K298" s="16">
        <f t="shared" si="14"/>
        <v>20</v>
      </c>
      <c r="L298" s="18">
        <f>IFERROR(IF(B298="funkcna poziadavka",VLOOKUP(G298,[1]MODULY_CBA!$B$3:$E$23,4,0)*H298/SUMIFS($H$3:$H$332,$G$3:$G$332,G298,$B$3:$B$332,B298),),)</f>
        <v>0.54545454545454541</v>
      </c>
      <c r="M298" s="16">
        <f>IFERROR(IF(B298="Funkcna poziadavka",VLOOKUP(G298,[1]MODULY_CBA!$B$3:$E$23,3,0),),)</f>
        <v>0.99499999999999988</v>
      </c>
      <c r="N298" s="16">
        <f>IFERROR(IF(B298="funkcna poziadavka",VLOOKUP(G298,[1]MODULY_CBA!$B$3:$E$23,2,0),),)</f>
        <v>1.17</v>
      </c>
      <c r="O298" s="31">
        <f t="shared" si="15"/>
        <v>23.917990909090907</v>
      </c>
      <c r="P298" s="32">
        <f>IFERROR(O298*VLOOKUP(G298,[1]MODULY_CBA!$B$3:$F$23,5,0),)</f>
        <v>478.35981818181813</v>
      </c>
      <c r="Q298" s="20" t="str">
        <f>IFERROR(VLOOKUP(G298,[1]MODULY_CBA!$B$3:$I$23,6,0),"")</f>
        <v>Inkrement 1</v>
      </c>
      <c r="R298" s="38"/>
      <c r="S298" s="38"/>
      <c r="T298" s="38"/>
      <c r="U298" s="38"/>
      <c r="V298" s="38"/>
      <c r="W298" s="38"/>
      <c r="X298" s="38"/>
      <c r="Y298" s="38"/>
      <c r="Z298" s="38"/>
      <c r="AA298" s="38"/>
      <c r="AB298" s="38"/>
      <c r="AC298" s="38"/>
      <c r="AD298" s="38"/>
      <c r="AE298" s="38"/>
      <c r="AF298" s="49"/>
    </row>
    <row r="299" spans="1:32" ht="29.25">
      <c r="A299" s="11" t="s">
        <v>932</v>
      </c>
      <c r="B299" s="12" t="s">
        <v>34</v>
      </c>
      <c r="C299" s="13" t="s">
        <v>908</v>
      </c>
      <c r="D299" s="13" t="s">
        <v>933</v>
      </c>
      <c r="E299" s="13" t="s">
        <v>934</v>
      </c>
      <c r="F299" s="14" t="s">
        <v>38</v>
      </c>
      <c r="G299" s="55" t="s">
        <v>797</v>
      </c>
      <c r="H299" s="15">
        <v>2</v>
      </c>
      <c r="I299" s="15">
        <v>10</v>
      </c>
      <c r="J299" s="16">
        <f t="shared" si="13"/>
        <v>2</v>
      </c>
      <c r="K299" s="16">
        <f t="shared" si="14"/>
        <v>20</v>
      </c>
      <c r="L299" s="18">
        <f>IFERROR(IF(B299="funkcna poziadavka",VLOOKUP(G299,[1]MODULY_CBA!$B$3:$E$23,4,0)*H299/SUMIFS($H$3:$H$332,$G$3:$G$332,G299,$B$3:$B$332,B299),),)</f>
        <v>0.54545454545454541</v>
      </c>
      <c r="M299" s="16">
        <f>IFERROR(IF(B299="Funkcna poziadavka",VLOOKUP(G299,[1]MODULY_CBA!$B$3:$E$23,3,0),),)</f>
        <v>0.99499999999999988</v>
      </c>
      <c r="N299" s="16">
        <f>IFERROR(IF(B299="funkcna poziadavka",VLOOKUP(G299,[1]MODULY_CBA!$B$3:$E$23,2,0),),)</f>
        <v>1.17</v>
      </c>
      <c r="O299" s="31">
        <f t="shared" si="15"/>
        <v>23.917990909090907</v>
      </c>
      <c r="P299" s="32">
        <f>IFERROR(O299*VLOOKUP(G299,[1]MODULY_CBA!$B$3:$F$23,5,0),)</f>
        <v>478.35981818181813</v>
      </c>
      <c r="Q299" s="20" t="str">
        <f>IFERROR(VLOOKUP(G299,[1]MODULY_CBA!$B$3:$I$23,6,0),"")</f>
        <v>Inkrement 1</v>
      </c>
      <c r="R299" s="38"/>
      <c r="S299" s="38"/>
      <c r="T299" s="38"/>
      <c r="U299" s="38"/>
      <c r="V299" s="38"/>
      <c r="W299" s="38"/>
      <c r="X299" s="38"/>
      <c r="Y299" s="38"/>
      <c r="Z299" s="38"/>
      <c r="AA299" s="38"/>
      <c r="AB299" s="38"/>
      <c r="AC299" s="38"/>
      <c r="AD299" s="38"/>
      <c r="AE299" s="38"/>
      <c r="AF299" s="49"/>
    </row>
    <row r="300" spans="1:32" ht="29.25">
      <c r="A300" s="11" t="s">
        <v>935</v>
      </c>
      <c r="B300" s="12" t="s">
        <v>34</v>
      </c>
      <c r="C300" s="13" t="s">
        <v>936</v>
      </c>
      <c r="D300" s="13" t="s">
        <v>937</v>
      </c>
      <c r="E300" s="42" t="s">
        <v>938</v>
      </c>
      <c r="F300" s="14" t="s">
        <v>38</v>
      </c>
      <c r="G300" s="55" t="s">
        <v>797</v>
      </c>
      <c r="H300" s="15">
        <v>2</v>
      </c>
      <c r="I300" s="15">
        <v>10</v>
      </c>
      <c r="K300" s="16">
        <f t="shared" si="14"/>
        <v>20</v>
      </c>
      <c r="L300" s="18">
        <f>IFERROR(IF(B300="funkcna poziadavka",VLOOKUP(G300,[1]MODULY_CBA!$B$3:$E$23,4,0)*H300/SUMIFS($H$3:$H$332,$G$3:$G$332,G300,$B$3:$B$332,B300),),)</f>
        <v>0.54545454545454541</v>
      </c>
      <c r="M300" s="16">
        <f>IFERROR(IF(B300="Funkcna poziadavka",VLOOKUP(G300,[1]MODULY_CBA!$B$3:$E$23,3,0),),)</f>
        <v>0.99499999999999988</v>
      </c>
      <c r="N300" s="16">
        <f>IFERROR(IF(B300="funkcna poziadavka",VLOOKUP(G300,[1]MODULY_CBA!$B$3:$E$23,2,0),),)</f>
        <v>1.17</v>
      </c>
      <c r="O300" s="31">
        <f t="shared" si="15"/>
        <v>23.917990909090907</v>
      </c>
      <c r="P300" s="32">
        <f>IFERROR(O300*VLOOKUP(G300,[1]MODULY_CBA!$B$3:$F$23,5,0),)</f>
        <v>478.35981818181813</v>
      </c>
      <c r="Q300" s="20" t="str">
        <f>IFERROR(VLOOKUP(G300,[1]MODULY_CBA!$B$3:$I$23,6,0),"")</f>
        <v>Inkrement 1</v>
      </c>
    </row>
    <row r="301" spans="1:32" ht="15">
      <c r="A301" s="11" t="s">
        <v>939</v>
      </c>
      <c r="B301" s="12" t="s">
        <v>34</v>
      </c>
      <c r="C301" s="13" t="s">
        <v>936</v>
      </c>
      <c r="D301" s="13" t="s">
        <v>940</v>
      </c>
      <c r="E301" s="42" t="s">
        <v>941</v>
      </c>
      <c r="F301" s="14" t="s">
        <v>38</v>
      </c>
      <c r="G301" s="55" t="s">
        <v>797</v>
      </c>
      <c r="H301" s="15">
        <v>2</v>
      </c>
      <c r="I301" s="15">
        <v>10</v>
      </c>
      <c r="K301" s="16">
        <f t="shared" si="14"/>
        <v>20</v>
      </c>
      <c r="L301" s="18">
        <f>IFERROR(IF(B301="funkcna poziadavka",VLOOKUP(G301,[1]MODULY_CBA!$B$3:$E$23,4,0)*H301/SUMIFS($H$3:$H$332,$G$3:$G$332,G301,$B$3:$B$332,B301),),)</f>
        <v>0.54545454545454541</v>
      </c>
      <c r="M301" s="16">
        <f>IFERROR(IF(B301="Funkcna poziadavka",VLOOKUP(G301,[1]MODULY_CBA!$B$3:$E$23,3,0),),)</f>
        <v>0.99499999999999988</v>
      </c>
      <c r="N301" s="16">
        <f>IFERROR(IF(B301="funkcna poziadavka",VLOOKUP(G301,[1]MODULY_CBA!$B$3:$E$23,2,0),),)</f>
        <v>1.17</v>
      </c>
      <c r="O301" s="31">
        <f t="shared" si="15"/>
        <v>23.917990909090907</v>
      </c>
      <c r="P301" s="32">
        <f>IFERROR(O301*VLOOKUP(G301,[1]MODULY_CBA!$B$3:$F$23,5,0),)</f>
        <v>478.35981818181813</v>
      </c>
      <c r="Q301" s="20" t="str">
        <f>IFERROR(VLOOKUP(G301,[1]MODULY_CBA!$B$3:$I$23,6,0),"")</f>
        <v>Inkrement 1</v>
      </c>
    </row>
    <row r="302" spans="1:32" ht="43.5">
      <c r="A302" s="11" t="s">
        <v>942</v>
      </c>
      <c r="B302" s="12" t="s">
        <v>34</v>
      </c>
      <c r="C302" s="13" t="s">
        <v>936</v>
      </c>
      <c r="D302" s="13" t="s">
        <v>943</v>
      </c>
      <c r="E302" s="13" t="s">
        <v>944</v>
      </c>
      <c r="F302" s="14" t="s">
        <v>38</v>
      </c>
      <c r="G302" s="55" t="s">
        <v>797</v>
      </c>
      <c r="H302" s="15">
        <v>2</v>
      </c>
      <c r="I302" s="15">
        <v>10</v>
      </c>
      <c r="K302" s="16">
        <f t="shared" si="14"/>
        <v>20</v>
      </c>
      <c r="L302" s="18">
        <f>IFERROR(IF(B302="funkcna poziadavka",VLOOKUP(G302,[1]MODULY_CBA!$B$3:$E$23,4,0)*H302/SUMIFS($H$3:$H$332,$G$3:$G$332,G302,$B$3:$B$332,B302),),)</f>
        <v>0.54545454545454541</v>
      </c>
      <c r="M302" s="16">
        <f>IFERROR(IF(B302="Funkcna poziadavka",VLOOKUP(G302,[1]MODULY_CBA!$B$3:$E$23,3,0),),)</f>
        <v>0.99499999999999988</v>
      </c>
      <c r="N302" s="16">
        <f>IFERROR(IF(B302="funkcna poziadavka",VLOOKUP(G302,[1]MODULY_CBA!$B$3:$E$23,2,0),),)</f>
        <v>1.17</v>
      </c>
      <c r="O302" s="31">
        <f t="shared" si="15"/>
        <v>23.917990909090907</v>
      </c>
      <c r="P302" s="32">
        <f>IFERROR(O302*VLOOKUP(G302,[1]MODULY_CBA!$B$3:$F$23,5,0),)</f>
        <v>478.35981818181813</v>
      </c>
      <c r="Q302" s="20" t="str">
        <f>IFERROR(VLOOKUP(G302,[1]MODULY_CBA!$B$3:$I$23,6,0),"")</f>
        <v>Inkrement 1</v>
      </c>
    </row>
    <row r="303" spans="1:32" ht="15">
      <c r="A303" s="11" t="s">
        <v>945</v>
      </c>
      <c r="B303" s="12" t="s">
        <v>34</v>
      </c>
      <c r="C303" s="13" t="s">
        <v>936</v>
      </c>
      <c r="D303" s="13" t="s">
        <v>946</v>
      </c>
      <c r="E303" s="13" t="s">
        <v>947</v>
      </c>
      <c r="F303" s="14" t="s">
        <v>38</v>
      </c>
      <c r="G303" s="55" t="s">
        <v>797</v>
      </c>
      <c r="H303" s="15">
        <v>2</v>
      </c>
      <c r="I303" s="15">
        <v>10</v>
      </c>
      <c r="K303" s="16">
        <f t="shared" si="14"/>
        <v>20</v>
      </c>
      <c r="L303" s="18">
        <f>IFERROR(IF(B303="funkcna poziadavka",VLOOKUP(G303,[1]MODULY_CBA!$B$3:$E$23,4,0)*H303/SUMIFS($H$3:$H$332,$G$3:$G$332,G303,$B$3:$B$332,B303),),)</f>
        <v>0.54545454545454541</v>
      </c>
      <c r="M303" s="16">
        <f>IFERROR(IF(B303="Funkcna poziadavka",VLOOKUP(G303,[1]MODULY_CBA!$B$3:$E$23,3,0),),)</f>
        <v>0.99499999999999988</v>
      </c>
      <c r="N303" s="16">
        <f>IFERROR(IF(B303="funkcna poziadavka",VLOOKUP(G303,[1]MODULY_CBA!$B$3:$E$23,2,0),),)</f>
        <v>1.17</v>
      </c>
      <c r="O303" s="31">
        <f t="shared" si="15"/>
        <v>23.917990909090907</v>
      </c>
      <c r="P303" s="32">
        <f>IFERROR(O303*VLOOKUP(G303,[1]MODULY_CBA!$B$3:$F$23,5,0),)</f>
        <v>478.35981818181813</v>
      </c>
      <c r="Q303" s="20" t="str">
        <f>IFERROR(VLOOKUP(G303,[1]MODULY_CBA!$B$3:$I$23,6,0),"")</f>
        <v>Inkrement 1</v>
      </c>
    </row>
    <row r="304" spans="1:32" ht="29.25">
      <c r="A304" s="11" t="s">
        <v>948</v>
      </c>
      <c r="B304" s="27" t="s">
        <v>34</v>
      </c>
      <c r="C304" s="28" t="s">
        <v>949</v>
      </c>
      <c r="D304" s="28" t="s">
        <v>950</v>
      </c>
      <c r="E304" s="28" t="s">
        <v>951</v>
      </c>
      <c r="F304" s="14" t="s">
        <v>38</v>
      </c>
      <c r="G304" s="57" t="s">
        <v>797</v>
      </c>
      <c r="H304" s="15">
        <v>2</v>
      </c>
      <c r="I304" s="15">
        <v>10</v>
      </c>
      <c r="K304" s="16">
        <f t="shared" si="14"/>
        <v>20</v>
      </c>
      <c r="L304" s="18">
        <f>IFERROR(IF(B304="funkcna poziadavka",VLOOKUP(G304,[1]MODULY_CBA!$B$3:$E$23,4,0)*H304/SUMIFS($H$3:$H$332,$G$3:$G$332,G304,$B$3:$B$332,B304),),)</f>
        <v>0.54545454545454541</v>
      </c>
      <c r="M304" s="16">
        <f>IFERROR(IF(B304="Funkcna poziadavka",VLOOKUP(G304,[1]MODULY_CBA!$B$3:$E$23,3,0),),)</f>
        <v>0.99499999999999988</v>
      </c>
      <c r="N304" s="16">
        <f>IFERROR(IF(B304="funkcna poziadavka",VLOOKUP(G304,[1]MODULY_CBA!$B$3:$E$23,2,0),),)</f>
        <v>1.17</v>
      </c>
      <c r="O304" s="31">
        <f t="shared" si="15"/>
        <v>23.917990909090907</v>
      </c>
      <c r="P304" s="32">
        <f>IFERROR(O304*VLOOKUP(G304,[1]MODULY_CBA!$B$3:$F$23,5,0),)</f>
        <v>478.35981818181813</v>
      </c>
      <c r="Q304" s="20" t="str">
        <f>IFERROR(VLOOKUP(G304,[1]MODULY_CBA!$B$3:$I$23,6,0),"")</f>
        <v>Inkrement 1</v>
      </c>
    </row>
    <row r="305" spans="1:17" ht="29.25">
      <c r="A305" s="11" t="s">
        <v>952</v>
      </c>
      <c r="B305" s="12" t="s">
        <v>34</v>
      </c>
      <c r="C305" s="13" t="s">
        <v>953</v>
      </c>
      <c r="D305" s="13" t="s">
        <v>954</v>
      </c>
      <c r="E305" s="13" t="s">
        <v>955</v>
      </c>
      <c r="F305" s="14" t="s">
        <v>38</v>
      </c>
      <c r="G305" s="55" t="s">
        <v>956</v>
      </c>
      <c r="H305" s="15">
        <v>2</v>
      </c>
      <c r="I305" s="15">
        <v>10</v>
      </c>
      <c r="K305" s="16">
        <f t="shared" si="14"/>
        <v>20</v>
      </c>
      <c r="L305" s="18">
        <f>IFERROR(IF(B305="funkcna poziadavka",VLOOKUP(G305,[1]MODULY_CBA!$B$3:$E$23,4,0)*H305/SUMIFS($H$3:$H$332,$G$3:$G$332,G305,$B$3:$B$332,B305),),)</f>
        <v>1.7142857142857142</v>
      </c>
      <c r="M305" s="16">
        <f>IFERROR(IF(B305="Funkcna poziadavka",VLOOKUP(G305,[1]MODULY_CBA!$B$3:$E$23,3,0),),)</f>
        <v>0.99499999999999988</v>
      </c>
      <c r="N305" s="16">
        <f>IFERROR(IF(B305="funkcna poziadavka",VLOOKUP(G305,[1]MODULY_CBA!$B$3:$E$23,2,0),),)</f>
        <v>1.17</v>
      </c>
      <c r="O305" s="31">
        <f t="shared" si="15"/>
        <v>25.278685714285711</v>
      </c>
      <c r="P305" s="32">
        <f>IFERROR(O305*VLOOKUP(G305,[1]MODULY_CBA!$B$3:$F$23,5,0),)</f>
        <v>505.57371428571423</v>
      </c>
      <c r="Q305" s="20" t="str">
        <f>IFERROR(VLOOKUP(G305,[1]MODULY_CBA!$B$3:$I$23,6,0),"")</f>
        <v>Inkrement 5</v>
      </c>
    </row>
    <row r="306" spans="1:17" ht="29.25">
      <c r="A306" s="11" t="s">
        <v>957</v>
      </c>
      <c r="B306" s="12" t="s">
        <v>34</v>
      </c>
      <c r="C306" s="13" t="s">
        <v>953</v>
      </c>
      <c r="D306" s="13" t="s">
        <v>958</v>
      </c>
      <c r="E306" s="13" t="s">
        <v>959</v>
      </c>
      <c r="F306" s="14" t="s">
        <v>38</v>
      </c>
      <c r="G306" s="55" t="s">
        <v>956</v>
      </c>
      <c r="H306" s="15">
        <v>2</v>
      </c>
      <c r="I306" s="15">
        <v>10</v>
      </c>
      <c r="K306" s="16">
        <f t="shared" si="14"/>
        <v>20</v>
      </c>
      <c r="L306" s="18">
        <f>IFERROR(IF(B306="funkcna poziadavka",VLOOKUP(G306,[1]MODULY_CBA!$B$3:$E$23,4,0)*H306/SUMIFS($H$3:$H$332,$G$3:$G$332,G306,$B$3:$B$332,B306),),)</f>
        <v>1.7142857142857142</v>
      </c>
      <c r="M306" s="16">
        <f>IFERROR(IF(B306="Funkcna poziadavka",VLOOKUP(G306,[1]MODULY_CBA!$B$3:$E$23,3,0),),)</f>
        <v>0.99499999999999988</v>
      </c>
      <c r="N306" s="16">
        <f>IFERROR(IF(B306="funkcna poziadavka",VLOOKUP(G306,[1]MODULY_CBA!$B$3:$E$23,2,0),),)</f>
        <v>1.17</v>
      </c>
      <c r="O306" s="31">
        <f t="shared" si="15"/>
        <v>25.278685714285711</v>
      </c>
      <c r="P306" s="32">
        <f>IFERROR(O306*VLOOKUP(G306,[1]MODULY_CBA!$B$3:$F$23,5,0),)</f>
        <v>505.57371428571423</v>
      </c>
      <c r="Q306" s="20" t="str">
        <f>IFERROR(VLOOKUP(G306,[1]MODULY_CBA!$B$3:$I$23,6,0),"")</f>
        <v>Inkrement 5</v>
      </c>
    </row>
    <row r="307" spans="1:17" ht="29.25">
      <c r="A307" s="11" t="s">
        <v>960</v>
      </c>
      <c r="B307" s="12" t="s">
        <v>34</v>
      </c>
      <c r="C307" s="42" t="s">
        <v>197</v>
      </c>
      <c r="D307" s="42" t="s">
        <v>961</v>
      </c>
      <c r="E307" s="42" t="s">
        <v>962</v>
      </c>
      <c r="F307" s="14" t="s">
        <v>38</v>
      </c>
      <c r="G307" s="55" t="s">
        <v>956</v>
      </c>
      <c r="H307" s="15">
        <v>2</v>
      </c>
      <c r="I307" s="15">
        <v>10</v>
      </c>
      <c r="K307" s="16">
        <f t="shared" si="14"/>
        <v>20</v>
      </c>
      <c r="L307" s="18">
        <f>IFERROR(IF(B307="funkcna poziadavka",VLOOKUP(G307,[1]MODULY_CBA!$B$3:$E$23,4,0)*H307/SUMIFS($H$3:$H$332,$G$3:$G$332,G307,$B$3:$B$332,B307),),)</f>
        <v>1.7142857142857142</v>
      </c>
      <c r="M307" s="16">
        <f>IFERROR(IF(B307="Funkcna poziadavka",VLOOKUP(G307,[1]MODULY_CBA!$B$3:$E$23,3,0),),)</f>
        <v>0.99499999999999988</v>
      </c>
      <c r="N307" s="16">
        <f>IFERROR(IF(B307="funkcna poziadavka",VLOOKUP(G307,[1]MODULY_CBA!$B$3:$E$23,2,0),),)</f>
        <v>1.17</v>
      </c>
      <c r="O307" s="31">
        <f t="shared" si="15"/>
        <v>25.278685714285711</v>
      </c>
      <c r="P307" s="32">
        <f>IFERROR(O307*VLOOKUP(G307,[1]MODULY_CBA!$B$3:$F$23,5,0),)</f>
        <v>505.57371428571423</v>
      </c>
      <c r="Q307" s="20" t="str">
        <f>IFERROR(VLOOKUP(G307,[1]MODULY_CBA!$B$3:$I$23,6,0),"")</f>
        <v>Inkrement 5</v>
      </c>
    </row>
    <row r="308" spans="1:17" ht="43.5">
      <c r="A308" s="11" t="s">
        <v>963</v>
      </c>
      <c r="B308" s="12" t="s">
        <v>34</v>
      </c>
      <c r="C308" s="13" t="s">
        <v>964</v>
      </c>
      <c r="D308" s="13" t="s">
        <v>965</v>
      </c>
      <c r="E308" s="13" t="s">
        <v>966</v>
      </c>
      <c r="F308" s="14" t="s">
        <v>38</v>
      </c>
      <c r="G308" s="55" t="s">
        <v>956</v>
      </c>
      <c r="H308" s="15">
        <v>2</v>
      </c>
      <c r="I308" s="15">
        <v>10</v>
      </c>
      <c r="K308" s="16">
        <f t="shared" si="14"/>
        <v>20</v>
      </c>
      <c r="L308" s="18">
        <f>IFERROR(IF(B308="funkcna poziadavka",VLOOKUP(G308,[1]MODULY_CBA!$B$3:$E$23,4,0)*H308/SUMIFS($H$3:$H$332,$G$3:$G$332,G308,$B$3:$B$332,B308),),)</f>
        <v>1.7142857142857142</v>
      </c>
      <c r="M308" s="16">
        <f>IFERROR(IF(B308="Funkcna poziadavka",VLOOKUP(G308,[1]MODULY_CBA!$B$3:$E$23,3,0),),)</f>
        <v>0.99499999999999988</v>
      </c>
      <c r="N308" s="16">
        <f>IFERROR(IF(B308="funkcna poziadavka",VLOOKUP(G308,[1]MODULY_CBA!$B$3:$E$23,2,0),),)</f>
        <v>1.17</v>
      </c>
      <c r="O308" s="31">
        <f t="shared" si="15"/>
        <v>25.278685714285711</v>
      </c>
      <c r="P308" s="32">
        <f>IFERROR(O308*VLOOKUP(G308,[1]MODULY_CBA!$B$3:$F$23,5,0),)</f>
        <v>505.57371428571423</v>
      </c>
      <c r="Q308" s="20" t="str">
        <f>IFERROR(VLOOKUP(G308,[1]MODULY_CBA!$B$3:$I$23,6,0),"")</f>
        <v>Inkrement 5</v>
      </c>
    </row>
    <row r="309" spans="1:17" ht="29.25">
      <c r="A309" s="11" t="s">
        <v>967</v>
      </c>
      <c r="B309" s="12" t="s">
        <v>34</v>
      </c>
      <c r="C309" s="13" t="s">
        <v>197</v>
      </c>
      <c r="D309" s="13" t="s">
        <v>968</v>
      </c>
      <c r="E309" s="13" t="s">
        <v>969</v>
      </c>
      <c r="F309" s="14" t="s">
        <v>38</v>
      </c>
      <c r="G309" s="55" t="s">
        <v>956</v>
      </c>
      <c r="H309" s="15">
        <v>2</v>
      </c>
      <c r="I309" s="15">
        <v>10</v>
      </c>
      <c r="K309" s="16">
        <f t="shared" si="14"/>
        <v>20</v>
      </c>
      <c r="L309" s="18">
        <f>IFERROR(IF(B309="funkcna poziadavka",VLOOKUP(G309,[1]MODULY_CBA!$B$3:$E$23,4,0)*H309/SUMIFS($H$3:$H$332,$G$3:$G$332,G309,$B$3:$B$332,B309),),)</f>
        <v>1.7142857142857142</v>
      </c>
      <c r="M309" s="16">
        <f>IFERROR(IF(B309="Funkcna poziadavka",VLOOKUP(G309,[1]MODULY_CBA!$B$3:$E$23,3,0),),)</f>
        <v>0.99499999999999988</v>
      </c>
      <c r="N309" s="16">
        <f>IFERROR(IF(B309="funkcna poziadavka",VLOOKUP(G309,[1]MODULY_CBA!$B$3:$E$23,2,0),),)</f>
        <v>1.17</v>
      </c>
      <c r="O309" s="31">
        <f t="shared" si="15"/>
        <v>25.278685714285711</v>
      </c>
      <c r="P309" s="32">
        <f>IFERROR(O309*VLOOKUP(G309,[1]MODULY_CBA!$B$3:$F$23,5,0),)</f>
        <v>505.57371428571423</v>
      </c>
      <c r="Q309" s="20" t="str">
        <f>IFERROR(VLOOKUP(G309,[1]MODULY_CBA!$B$3:$I$23,6,0),"")</f>
        <v>Inkrement 5</v>
      </c>
    </row>
    <row r="310" spans="1:17" ht="29.25">
      <c r="A310" s="11" t="s">
        <v>970</v>
      </c>
      <c r="B310" s="12" t="s">
        <v>34</v>
      </c>
      <c r="C310" s="13" t="s">
        <v>47</v>
      </c>
      <c r="D310" s="13" t="s">
        <v>971</v>
      </c>
      <c r="E310" s="13" t="s">
        <v>972</v>
      </c>
      <c r="F310" s="14" t="s">
        <v>38</v>
      </c>
      <c r="G310" s="55" t="s">
        <v>956</v>
      </c>
      <c r="H310" s="15">
        <v>2</v>
      </c>
      <c r="I310" s="15">
        <v>10</v>
      </c>
      <c r="K310" s="16">
        <f t="shared" si="14"/>
        <v>20</v>
      </c>
      <c r="L310" s="18">
        <f>IFERROR(IF(B310="funkcna poziadavka",VLOOKUP(G310,[1]MODULY_CBA!$B$3:$E$23,4,0)*H310/SUMIFS($H$3:$H$332,$G$3:$G$332,G310,$B$3:$B$332,B310),),)</f>
        <v>1.7142857142857142</v>
      </c>
      <c r="M310" s="16">
        <f>IFERROR(IF(B310="Funkcna poziadavka",VLOOKUP(G310,[1]MODULY_CBA!$B$3:$E$23,3,0),),)</f>
        <v>0.99499999999999988</v>
      </c>
      <c r="N310" s="16">
        <f>IFERROR(IF(B310="funkcna poziadavka",VLOOKUP(G310,[1]MODULY_CBA!$B$3:$E$23,2,0),),)</f>
        <v>1.17</v>
      </c>
      <c r="O310" s="31">
        <f t="shared" si="15"/>
        <v>25.278685714285711</v>
      </c>
      <c r="P310" s="32">
        <f>IFERROR(O310*VLOOKUP(G310,[1]MODULY_CBA!$B$3:$F$23,5,0),)</f>
        <v>505.57371428571423</v>
      </c>
      <c r="Q310" s="20" t="str">
        <f>IFERROR(VLOOKUP(G310,[1]MODULY_CBA!$B$3:$I$23,6,0),"")</f>
        <v>Inkrement 5</v>
      </c>
    </row>
    <row r="311" spans="1:17" ht="29.25">
      <c r="A311" s="11" t="s">
        <v>973</v>
      </c>
      <c r="B311" s="12" t="s">
        <v>34</v>
      </c>
      <c r="C311" s="13" t="s">
        <v>47</v>
      </c>
      <c r="D311" s="13" t="s">
        <v>971</v>
      </c>
      <c r="E311" s="13" t="s">
        <v>974</v>
      </c>
      <c r="F311" s="14" t="s">
        <v>38</v>
      </c>
      <c r="G311" s="55" t="s">
        <v>956</v>
      </c>
      <c r="H311" s="15">
        <v>2</v>
      </c>
      <c r="I311" s="15">
        <v>10</v>
      </c>
      <c r="K311" s="16">
        <f t="shared" si="14"/>
        <v>20</v>
      </c>
      <c r="L311" s="18">
        <f>IFERROR(IF(B311="funkcna poziadavka",VLOOKUP(G311,[1]MODULY_CBA!$B$3:$E$23,4,0)*H311/SUMIFS($H$3:$H$332,$G$3:$G$332,G311,$B$3:$B$332,B311),),)</f>
        <v>1.7142857142857142</v>
      </c>
      <c r="M311" s="16">
        <f>IFERROR(IF(B311="Funkcna poziadavka",VLOOKUP(G311,[1]MODULY_CBA!$B$3:$E$23,3,0),),)</f>
        <v>0.99499999999999988</v>
      </c>
      <c r="N311" s="16">
        <f>IFERROR(IF(B311="funkcna poziadavka",VLOOKUP(G311,[1]MODULY_CBA!$B$3:$E$23,2,0),),)</f>
        <v>1.17</v>
      </c>
      <c r="O311" s="31">
        <f t="shared" si="15"/>
        <v>25.278685714285711</v>
      </c>
      <c r="P311" s="32">
        <f>IFERROR(O311*VLOOKUP(G311,[1]MODULY_CBA!$B$3:$F$23,5,0),)</f>
        <v>505.57371428571423</v>
      </c>
      <c r="Q311" s="20" t="str">
        <f>IFERROR(VLOOKUP(G311,[1]MODULY_CBA!$B$3:$I$23,6,0),"")</f>
        <v>Inkrement 5</v>
      </c>
    </row>
    <row r="312" spans="1:17" ht="29.25">
      <c r="A312" s="11" t="s">
        <v>975</v>
      </c>
      <c r="B312" s="12" t="s">
        <v>34</v>
      </c>
      <c r="C312" s="13" t="s">
        <v>47</v>
      </c>
      <c r="D312" s="13" t="s">
        <v>976</v>
      </c>
      <c r="E312" s="13" t="s">
        <v>977</v>
      </c>
      <c r="F312" s="14" t="s">
        <v>38</v>
      </c>
      <c r="G312" s="55" t="s">
        <v>956</v>
      </c>
      <c r="H312" s="15">
        <v>2</v>
      </c>
      <c r="I312" s="15">
        <v>10</v>
      </c>
      <c r="K312" s="16">
        <f t="shared" si="14"/>
        <v>20</v>
      </c>
      <c r="L312" s="18">
        <f>IFERROR(IF(B312="funkcna poziadavka",VLOOKUP(G312,[1]MODULY_CBA!$B$3:$E$23,4,0)*H312/SUMIFS($H$3:$H$332,$G$3:$G$332,G312,$B$3:$B$332,B312),),)</f>
        <v>1.7142857142857142</v>
      </c>
      <c r="M312" s="16">
        <f>IFERROR(IF(B312="Funkcna poziadavka",VLOOKUP(G312,[1]MODULY_CBA!$B$3:$E$23,3,0),),)</f>
        <v>0.99499999999999988</v>
      </c>
      <c r="N312" s="16">
        <f>IFERROR(IF(B312="funkcna poziadavka",VLOOKUP(G312,[1]MODULY_CBA!$B$3:$E$23,2,0),),)</f>
        <v>1.17</v>
      </c>
      <c r="O312" s="31">
        <f t="shared" si="15"/>
        <v>25.278685714285711</v>
      </c>
      <c r="P312" s="32">
        <f>IFERROR(O312*VLOOKUP(G312,[1]MODULY_CBA!$B$3:$F$23,5,0),)</f>
        <v>505.57371428571423</v>
      </c>
      <c r="Q312" s="20" t="str">
        <f>IFERROR(VLOOKUP(G312,[1]MODULY_CBA!$B$3:$I$23,6,0),"")</f>
        <v>Inkrement 5</v>
      </c>
    </row>
    <row r="313" spans="1:17" ht="43.5">
      <c r="A313" s="11" t="s">
        <v>978</v>
      </c>
      <c r="B313" s="12" t="s">
        <v>34</v>
      </c>
      <c r="C313" s="13" t="s">
        <v>197</v>
      </c>
      <c r="D313" s="13" t="s">
        <v>979</v>
      </c>
      <c r="E313" s="13" t="s">
        <v>980</v>
      </c>
      <c r="F313" s="14" t="s">
        <v>38</v>
      </c>
      <c r="G313" s="55" t="s">
        <v>956</v>
      </c>
      <c r="H313" s="15">
        <v>2</v>
      </c>
      <c r="I313" s="15">
        <v>10</v>
      </c>
      <c r="K313" s="16">
        <f t="shared" si="14"/>
        <v>20</v>
      </c>
      <c r="L313" s="18">
        <f>IFERROR(IF(B313="funkcna poziadavka",VLOOKUP(G313,[1]MODULY_CBA!$B$3:$E$23,4,0)*H313/SUMIFS($H$3:$H$332,$G$3:$G$332,G313,$B$3:$B$332,B313),),)</f>
        <v>1.7142857142857142</v>
      </c>
      <c r="M313" s="16">
        <f>IFERROR(IF(B313="Funkcna poziadavka",VLOOKUP(G313,[1]MODULY_CBA!$B$3:$E$23,3,0),),)</f>
        <v>0.99499999999999988</v>
      </c>
      <c r="N313" s="16">
        <f>IFERROR(IF(B313="funkcna poziadavka",VLOOKUP(G313,[1]MODULY_CBA!$B$3:$E$23,2,0),),)</f>
        <v>1.17</v>
      </c>
      <c r="O313" s="31">
        <f t="shared" si="15"/>
        <v>25.278685714285711</v>
      </c>
      <c r="P313" s="32">
        <f>IFERROR(O313*VLOOKUP(G313,[1]MODULY_CBA!$B$3:$F$23,5,0),)</f>
        <v>505.57371428571423</v>
      </c>
      <c r="Q313" s="20" t="str">
        <f>IFERROR(VLOOKUP(G313,[1]MODULY_CBA!$B$3:$I$23,6,0),"")</f>
        <v>Inkrement 5</v>
      </c>
    </row>
    <row r="314" spans="1:17" ht="29.25">
      <c r="A314" s="11" t="s">
        <v>981</v>
      </c>
      <c r="B314" s="12" t="s">
        <v>34</v>
      </c>
      <c r="C314" s="13" t="s">
        <v>241</v>
      </c>
      <c r="D314" s="13" t="s">
        <v>982</v>
      </c>
      <c r="E314" s="13" t="s">
        <v>983</v>
      </c>
      <c r="F314" s="14" t="s">
        <v>38</v>
      </c>
      <c r="G314" s="55" t="s">
        <v>956</v>
      </c>
      <c r="H314" s="15">
        <v>2</v>
      </c>
      <c r="I314" s="15">
        <v>10</v>
      </c>
      <c r="K314" s="16">
        <f t="shared" si="14"/>
        <v>20</v>
      </c>
      <c r="L314" s="18">
        <f>IFERROR(IF(B314="funkcna poziadavka",VLOOKUP(G314,[1]MODULY_CBA!$B$3:$E$23,4,0)*H314/SUMIFS($H$3:$H$332,$G$3:$G$332,G314,$B$3:$B$332,B314),),)</f>
        <v>1.7142857142857142</v>
      </c>
      <c r="M314" s="16">
        <f>IFERROR(IF(B314="Funkcna poziadavka",VLOOKUP(G314,[1]MODULY_CBA!$B$3:$E$23,3,0),),)</f>
        <v>0.99499999999999988</v>
      </c>
      <c r="N314" s="16">
        <f>IFERROR(IF(B314="funkcna poziadavka",VLOOKUP(G314,[1]MODULY_CBA!$B$3:$E$23,2,0),),)</f>
        <v>1.17</v>
      </c>
      <c r="O314" s="31">
        <f t="shared" si="15"/>
        <v>25.278685714285711</v>
      </c>
      <c r="P314" s="32">
        <f>IFERROR(O314*VLOOKUP(G314,[1]MODULY_CBA!$B$3:$F$23,5,0),)</f>
        <v>505.57371428571423</v>
      </c>
      <c r="Q314" s="20" t="str">
        <f>IFERROR(VLOOKUP(G314,[1]MODULY_CBA!$B$3:$I$23,6,0),"")</f>
        <v>Inkrement 5</v>
      </c>
    </row>
    <row r="315" spans="1:17" ht="29.25">
      <c r="A315" s="11" t="s">
        <v>984</v>
      </c>
      <c r="B315" s="12" t="s">
        <v>34</v>
      </c>
      <c r="C315" s="13" t="s">
        <v>241</v>
      </c>
      <c r="D315" s="13" t="s">
        <v>985</v>
      </c>
      <c r="E315" s="13" t="s">
        <v>986</v>
      </c>
      <c r="F315" s="14" t="s">
        <v>38</v>
      </c>
      <c r="G315" s="55" t="s">
        <v>956</v>
      </c>
      <c r="H315" s="15">
        <v>2</v>
      </c>
      <c r="I315" s="15">
        <v>10</v>
      </c>
      <c r="K315" s="16">
        <f t="shared" si="14"/>
        <v>20</v>
      </c>
      <c r="L315" s="18">
        <f>IFERROR(IF(B315="funkcna poziadavka",VLOOKUP(G315,[1]MODULY_CBA!$B$3:$E$23,4,0)*H315/SUMIFS($H$3:$H$332,$G$3:$G$332,G315,$B$3:$B$332,B315),),)</f>
        <v>1.7142857142857142</v>
      </c>
      <c r="M315" s="16">
        <f>IFERROR(IF(B315="Funkcna poziadavka",VLOOKUP(G315,[1]MODULY_CBA!$B$3:$E$23,3,0),),)</f>
        <v>0.99499999999999988</v>
      </c>
      <c r="N315" s="16">
        <f>IFERROR(IF(B315="funkcna poziadavka",VLOOKUP(G315,[1]MODULY_CBA!$B$3:$E$23,2,0),),)</f>
        <v>1.17</v>
      </c>
      <c r="O315" s="31">
        <f t="shared" si="15"/>
        <v>25.278685714285711</v>
      </c>
      <c r="P315" s="32">
        <f>IFERROR(O315*VLOOKUP(G315,[1]MODULY_CBA!$B$3:$F$23,5,0),)</f>
        <v>505.57371428571423</v>
      </c>
      <c r="Q315" s="20" t="str">
        <f>IFERROR(VLOOKUP(G315,[1]MODULY_CBA!$B$3:$I$23,6,0),"")</f>
        <v>Inkrement 5</v>
      </c>
    </row>
    <row r="316" spans="1:17" ht="29.25">
      <c r="A316" s="11" t="s">
        <v>987</v>
      </c>
      <c r="B316" s="12" t="s">
        <v>34</v>
      </c>
      <c r="C316" s="13" t="s">
        <v>988</v>
      </c>
      <c r="D316" s="13" t="s">
        <v>989</v>
      </c>
      <c r="E316" s="13" t="s">
        <v>990</v>
      </c>
      <c r="F316" s="14" t="s">
        <v>38</v>
      </c>
      <c r="G316" s="55" t="s">
        <v>956</v>
      </c>
      <c r="H316" s="15">
        <v>2</v>
      </c>
      <c r="I316" s="15">
        <v>10</v>
      </c>
      <c r="K316" s="16">
        <f t="shared" si="14"/>
        <v>20</v>
      </c>
      <c r="L316" s="18">
        <f>IFERROR(IF(B316="funkcna poziadavka",VLOOKUP(G316,[1]MODULY_CBA!$B$3:$E$23,4,0)*H316/SUMIFS($H$3:$H$332,$G$3:$G$332,G316,$B$3:$B$332,B316),),)</f>
        <v>1.7142857142857142</v>
      </c>
      <c r="M316" s="16">
        <f>IFERROR(IF(B316="Funkcna poziadavka",VLOOKUP(G316,[1]MODULY_CBA!$B$3:$E$23,3,0),),)</f>
        <v>0.99499999999999988</v>
      </c>
      <c r="N316" s="16">
        <f>IFERROR(IF(B316="funkcna poziadavka",VLOOKUP(G316,[1]MODULY_CBA!$B$3:$E$23,2,0),),)</f>
        <v>1.17</v>
      </c>
      <c r="O316" s="31">
        <f t="shared" si="15"/>
        <v>25.278685714285711</v>
      </c>
      <c r="P316" s="32">
        <f>IFERROR(O316*VLOOKUP(G316,[1]MODULY_CBA!$B$3:$F$23,5,0),)</f>
        <v>505.57371428571423</v>
      </c>
      <c r="Q316" s="20" t="str">
        <f>IFERROR(VLOOKUP(G316,[1]MODULY_CBA!$B$3:$I$23,6,0),"")</f>
        <v>Inkrement 5</v>
      </c>
    </row>
    <row r="317" spans="1:17" ht="29.25">
      <c r="A317" s="11" t="s">
        <v>991</v>
      </c>
      <c r="B317" s="12" t="s">
        <v>34</v>
      </c>
      <c r="C317" s="13" t="s">
        <v>197</v>
      </c>
      <c r="D317" s="13" t="s">
        <v>992</v>
      </c>
      <c r="E317" s="13" t="s">
        <v>993</v>
      </c>
      <c r="F317" s="14" t="s">
        <v>38</v>
      </c>
      <c r="G317" s="55" t="s">
        <v>956</v>
      </c>
      <c r="H317" s="15">
        <v>2</v>
      </c>
      <c r="I317" s="15">
        <v>10</v>
      </c>
      <c r="K317" s="16">
        <f t="shared" si="14"/>
        <v>20</v>
      </c>
      <c r="L317" s="18">
        <f>IFERROR(IF(B317="funkcna poziadavka",VLOOKUP(G317,[1]MODULY_CBA!$B$3:$E$23,4,0)*H317/SUMIFS($H$3:$H$332,$G$3:$G$332,G317,$B$3:$B$332,B317),),)</f>
        <v>1.7142857142857142</v>
      </c>
      <c r="M317" s="16">
        <f>IFERROR(IF(B317="Funkcna poziadavka",VLOOKUP(G317,[1]MODULY_CBA!$B$3:$E$23,3,0),),)</f>
        <v>0.99499999999999988</v>
      </c>
      <c r="N317" s="16">
        <f>IFERROR(IF(B317="funkcna poziadavka",VLOOKUP(G317,[1]MODULY_CBA!$B$3:$E$23,2,0),),)</f>
        <v>1.17</v>
      </c>
      <c r="O317" s="31">
        <f t="shared" si="15"/>
        <v>25.278685714285711</v>
      </c>
      <c r="P317" s="32">
        <f>IFERROR(O317*VLOOKUP(G317,[1]MODULY_CBA!$B$3:$F$23,5,0),)</f>
        <v>505.57371428571423</v>
      </c>
      <c r="Q317" s="20" t="str">
        <f>IFERROR(VLOOKUP(G317,[1]MODULY_CBA!$B$3:$I$23,6,0),"")</f>
        <v>Inkrement 5</v>
      </c>
    </row>
    <row r="318" spans="1:17" ht="29.25">
      <c r="A318" s="11" t="s">
        <v>994</v>
      </c>
      <c r="B318" s="12" t="s">
        <v>34</v>
      </c>
      <c r="C318" s="13" t="s">
        <v>156</v>
      </c>
      <c r="D318" s="13" t="s">
        <v>995</v>
      </c>
      <c r="E318" s="13" t="s">
        <v>996</v>
      </c>
      <c r="F318" s="14" t="s">
        <v>38</v>
      </c>
      <c r="G318" s="55" t="s">
        <v>956</v>
      </c>
      <c r="H318" s="15">
        <v>2</v>
      </c>
      <c r="I318" s="15">
        <v>10</v>
      </c>
      <c r="K318" s="16">
        <f t="shared" si="14"/>
        <v>20</v>
      </c>
      <c r="L318" s="18">
        <f>IFERROR(IF(B318="funkcna poziadavka",VLOOKUP(G318,[1]MODULY_CBA!$B$3:$E$23,4,0)*H318/SUMIFS($H$3:$H$332,$G$3:$G$332,G318,$B$3:$B$332,B318),),)</f>
        <v>1.7142857142857142</v>
      </c>
      <c r="M318" s="16">
        <f>IFERROR(IF(B318="Funkcna poziadavka",VLOOKUP(G318,[1]MODULY_CBA!$B$3:$E$23,3,0),),)</f>
        <v>0.99499999999999988</v>
      </c>
      <c r="N318" s="16">
        <f>IFERROR(IF(B318="funkcna poziadavka",VLOOKUP(G318,[1]MODULY_CBA!$B$3:$E$23,2,0),),)</f>
        <v>1.17</v>
      </c>
      <c r="O318" s="31">
        <f t="shared" si="15"/>
        <v>25.278685714285711</v>
      </c>
      <c r="P318" s="32">
        <f>IFERROR(O318*VLOOKUP(G318,[1]MODULY_CBA!$B$3:$F$23,5,0),)</f>
        <v>505.57371428571423</v>
      </c>
      <c r="Q318" s="20" t="str">
        <f>IFERROR(VLOOKUP(G318,[1]MODULY_CBA!$B$3:$I$23,6,0),"")</f>
        <v>Inkrement 5</v>
      </c>
    </row>
    <row r="319" spans="1:17" ht="43.5">
      <c r="A319" s="11" t="s">
        <v>997</v>
      </c>
      <c r="B319" s="12" t="s">
        <v>34</v>
      </c>
      <c r="C319" s="13" t="s">
        <v>35</v>
      </c>
      <c r="D319" s="13" t="s">
        <v>41</v>
      </c>
      <c r="E319" s="13" t="s">
        <v>42</v>
      </c>
      <c r="F319" s="14" t="s">
        <v>38</v>
      </c>
      <c r="G319" s="55" t="s">
        <v>998</v>
      </c>
      <c r="H319" s="15">
        <v>2</v>
      </c>
      <c r="I319" s="15">
        <v>10</v>
      </c>
      <c r="K319" s="16">
        <f t="shared" si="14"/>
        <v>20</v>
      </c>
      <c r="L319" s="18">
        <f>IFERROR(IF(B319="funkcna poziadavka",VLOOKUP(G319,[1]MODULY_CBA!$B$3:$E$23,4,0)*H319/SUMIFS($H$3:$H$332,$G$3:$G$332,G319,$B$3:$B$332,B319),),)</f>
        <v>2.5</v>
      </c>
      <c r="M319" s="16">
        <f>IFERROR(IF(B319="Funkcna poziadavka",VLOOKUP(G319,[1]MODULY_CBA!$B$3:$E$23,3,0),),)</f>
        <v>0.99499999999999988</v>
      </c>
      <c r="N319" s="16">
        <f>IFERROR(IF(B319="funkcna poziadavka",VLOOKUP(G319,[1]MODULY_CBA!$B$3:$E$23,2,0),),)</f>
        <v>1.17</v>
      </c>
      <c r="O319" s="31">
        <f t="shared" si="15"/>
        <v>26.193374999999993</v>
      </c>
      <c r="P319" s="32">
        <f>IFERROR(O319*VLOOKUP(G319,[1]MODULY_CBA!$B$3:$F$23,5,0),)</f>
        <v>523.86749999999984</v>
      </c>
      <c r="Q319" s="20" t="str">
        <f>IFERROR(VLOOKUP(G319,[1]MODULY_CBA!$B$3:$I$23,6,0),"")</f>
        <v>Inkrement 3</v>
      </c>
    </row>
    <row r="320" spans="1:17" ht="29.25">
      <c r="A320" s="11" t="s">
        <v>999</v>
      </c>
      <c r="B320" s="12" t="s">
        <v>34</v>
      </c>
      <c r="C320" s="13" t="s">
        <v>1000</v>
      </c>
      <c r="D320" s="13" t="s">
        <v>1001</v>
      </c>
      <c r="E320" s="13" t="s">
        <v>1002</v>
      </c>
      <c r="F320" s="14" t="s">
        <v>38</v>
      </c>
      <c r="G320" s="55" t="s">
        <v>998</v>
      </c>
      <c r="H320" s="15">
        <v>2</v>
      </c>
      <c r="I320" s="15">
        <v>10</v>
      </c>
      <c r="K320" s="16">
        <f t="shared" si="14"/>
        <v>20</v>
      </c>
      <c r="L320" s="18">
        <f>IFERROR(IF(B320="funkcna poziadavka",VLOOKUP(G320,[1]MODULY_CBA!$B$3:$E$23,4,0)*H320/SUMIFS($H$3:$H$332,$G$3:$G$332,G320,$B$3:$B$332,B320),),)</f>
        <v>2.5</v>
      </c>
      <c r="M320" s="16">
        <f>IFERROR(IF(B320="Funkcna poziadavka",VLOOKUP(G320,[1]MODULY_CBA!$B$3:$E$23,3,0),),)</f>
        <v>0.99499999999999988</v>
      </c>
      <c r="N320" s="16">
        <f>IFERROR(IF(B320="funkcna poziadavka",VLOOKUP(G320,[1]MODULY_CBA!$B$3:$E$23,2,0),),)</f>
        <v>1.17</v>
      </c>
      <c r="O320" s="31">
        <f t="shared" si="15"/>
        <v>26.193374999999993</v>
      </c>
      <c r="P320" s="32">
        <f>IFERROR(O320*VLOOKUP(G320,[1]MODULY_CBA!$B$3:$F$23,5,0),)</f>
        <v>523.86749999999984</v>
      </c>
      <c r="Q320" s="20" t="str">
        <f>IFERROR(VLOOKUP(G320,[1]MODULY_CBA!$B$3:$I$23,6,0),"")</f>
        <v>Inkrement 3</v>
      </c>
    </row>
    <row r="321" spans="1:17" ht="29.25">
      <c r="A321" s="11" t="s">
        <v>1003</v>
      </c>
      <c r="B321" s="12" t="s">
        <v>34</v>
      </c>
      <c r="C321" s="13" t="s">
        <v>1000</v>
      </c>
      <c r="D321" s="13" t="s">
        <v>1004</v>
      </c>
      <c r="E321" s="13" t="s">
        <v>1005</v>
      </c>
      <c r="F321" s="14" t="s">
        <v>38</v>
      </c>
      <c r="G321" s="55" t="s">
        <v>998</v>
      </c>
      <c r="H321" s="15">
        <v>2</v>
      </c>
      <c r="I321" s="15">
        <v>10</v>
      </c>
      <c r="K321" s="16">
        <f t="shared" si="14"/>
        <v>20</v>
      </c>
      <c r="L321" s="18">
        <f>IFERROR(IF(B321="funkcna poziadavka",VLOOKUP(G321,[1]MODULY_CBA!$B$3:$E$23,4,0)*H321/SUMIFS($H$3:$H$332,$G$3:$G$332,G321,$B$3:$B$332,B321),),)</f>
        <v>2.5</v>
      </c>
      <c r="M321" s="16">
        <f>IFERROR(IF(B321="Funkcna poziadavka",VLOOKUP(G321,[1]MODULY_CBA!$B$3:$E$23,3,0),),)</f>
        <v>0.99499999999999988</v>
      </c>
      <c r="N321" s="16">
        <f>IFERROR(IF(B321="funkcna poziadavka",VLOOKUP(G321,[1]MODULY_CBA!$B$3:$E$23,2,0),),)</f>
        <v>1.17</v>
      </c>
      <c r="O321" s="31">
        <f t="shared" si="15"/>
        <v>26.193374999999993</v>
      </c>
      <c r="P321" s="32">
        <f>IFERROR(O321*VLOOKUP(G321,[1]MODULY_CBA!$B$3:$F$23,5,0),)</f>
        <v>523.86749999999984</v>
      </c>
      <c r="Q321" s="20" t="str">
        <f>IFERROR(VLOOKUP(G321,[1]MODULY_CBA!$B$3:$I$23,6,0),"")</f>
        <v>Inkrement 3</v>
      </c>
    </row>
    <row r="322" spans="1:17" ht="29.25">
      <c r="A322" s="11" t="s">
        <v>1006</v>
      </c>
      <c r="B322" s="12" t="s">
        <v>34</v>
      </c>
      <c r="C322" s="13" t="s">
        <v>1000</v>
      </c>
      <c r="D322" s="13" t="s">
        <v>1007</v>
      </c>
      <c r="E322" s="13" t="s">
        <v>1008</v>
      </c>
      <c r="F322" s="14" t="s">
        <v>38</v>
      </c>
      <c r="G322" s="55" t="s">
        <v>998</v>
      </c>
      <c r="H322" s="15">
        <v>2</v>
      </c>
      <c r="I322" s="15">
        <v>10</v>
      </c>
      <c r="K322" s="16">
        <f t="shared" si="14"/>
        <v>20</v>
      </c>
      <c r="L322" s="18">
        <f>IFERROR(IF(B322="funkcna poziadavka",VLOOKUP(G322,[1]MODULY_CBA!$B$3:$E$23,4,0)*H322/SUMIFS($H$3:$H$332,$G$3:$G$332,G322,$B$3:$B$332,B322),),)</f>
        <v>2.5</v>
      </c>
      <c r="M322" s="16">
        <f>IFERROR(IF(B322="Funkcna poziadavka",VLOOKUP(G322,[1]MODULY_CBA!$B$3:$E$23,3,0),),)</f>
        <v>0.99499999999999988</v>
      </c>
      <c r="N322" s="16">
        <f>IFERROR(IF(B322="funkcna poziadavka",VLOOKUP(G322,[1]MODULY_CBA!$B$3:$E$23,2,0),),)</f>
        <v>1.17</v>
      </c>
      <c r="O322" s="31">
        <f t="shared" si="15"/>
        <v>26.193374999999993</v>
      </c>
      <c r="P322" s="32">
        <f>IFERROR(O322*VLOOKUP(G322,[1]MODULY_CBA!$B$3:$F$23,5,0),)</f>
        <v>523.86749999999984</v>
      </c>
      <c r="Q322" s="20" t="str">
        <f>IFERROR(VLOOKUP(G322,[1]MODULY_CBA!$B$3:$I$23,6,0),"")</f>
        <v>Inkrement 3</v>
      </c>
    </row>
    <row r="323" spans="1:17" ht="29.25">
      <c r="A323" s="11" t="s">
        <v>1009</v>
      </c>
      <c r="B323" s="12" t="s">
        <v>34</v>
      </c>
      <c r="C323" s="13" t="s">
        <v>1000</v>
      </c>
      <c r="D323" s="13" t="s">
        <v>1010</v>
      </c>
      <c r="E323" s="13" t="s">
        <v>1011</v>
      </c>
      <c r="F323" s="14" t="s">
        <v>38</v>
      </c>
      <c r="G323" s="55" t="s">
        <v>998</v>
      </c>
      <c r="H323" s="15">
        <v>2</v>
      </c>
      <c r="I323" s="15">
        <v>10</v>
      </c>
      <c r="K323" s="16">
        <f t="shared" si="14"/>
        <v>20</v>
      </c>
      <c r="L323" s="18">
        <f>IFERROR(IF(B323="funkcna poziadavka",VLOOKUP(G323,[1]MODULY_CBA!$B$3:$E$23,4,0)*H323/SUMIFS($H$3:$H$332,$G$3:$G$332,G323,$B$3:$B$332,B323),),)</f>
        <v>2.5</v>
      </c>
      <c r="M323" s="16">
        <f>IFERROR(IF(B323="Funkcna poziadavka",VLOOKUP(G323,[1]MODULY_CBA!$B$3:$E$23,3,0),),)</f>
        <v>0.99499999999999988</v>
      </c>
      <c r="N323" s="16">
        <f>IFERROR(IF(B323="funkcna poziadavka",VLOOKUP(G323,[1]MODULY_CBA!$B$3:$E$23,2,0),),)</f>
        <v>1.17</v>
      </c>
      <c r="O323" s="31">
        <f t="shared" si="15"/>
        <v>26.193374999999993</v>
      </c>
      <c r="P323" s="32">
        <f>IFERROR(O323*VLOOKUP(G323,[1]MODULY_CBA!$B$3:$F$23,5,0),)</f>
        <v>523.86749999999984</v>
      </c>
      <c r="Q323" s="20" t="str">
        <f>IFERROR(VLOOKUP(G323,[1]MODULY_CBA!$B$3:$I$23,6,0),"")</f>
        <v>Inkrement 3</v>
      </c>
    </row>
    <row r="324" spans="1:17" ht="29.25">
      <c r="A324" s="11" t="s">
        <v>1012</v>
      </c>
      <c r="B324" s="12" t="s">
        <v>34</v>
      </c>
      <c r="C324" s="13" t="s">
        <v>1000</v>
      </c>
      <c r="D324" s="13" t="s">
        <v>1010</v>
      </c>
      <c r="E324" s="13" t="s">
        <v>1013</v>
      </c>
      <c r="F324" s="14" t="s">
        <v>38</v>
      </c>
      <c r="G324" s="55" t="s">
        <v>998</v>
      </c>
      <c r="H324" s="15">
        <v>2</v>
      </c>
      <c r="I324" s="15">
        <v>10</v>
      </c>
      <c r="K324" s="16">
        <f t="shared" ref="K324:K332" si="16">H324*I324</f>
        <v>20</v>
      </c>
      <c r="L324" s="18">
        <f>IFERROR(IF(B324="funkcna poziadavka",VLOOKUP(G324,[1]MODULY_CBA!$B$3:$E$23,4,0)*H324/SUMIFS($H$3:$H$332,$G$3:$G$332,G324,$B$3:$B$332,B324),),)</f>
        <v>2.5</v>
      </c>
      <c r="M324" s="16">
        <f>IFERROR(IF(B324="Funkcna poziadavka",VLOOKUP(G324,[1]MODULY_CBA!$B$3:$E$23,3,0),),)</f>
        <v>0.99499999999999988</v>
      </c>
      <c r="N324" s="16">
        <f>IFERROR(IF(B324="funkcna poziadavka",VLOOKUP(G324,[1]MODULY_CBA!$B$3:$E$23,2,0),),)</f>
        <v>1.17</v>
      </c>
      <c r="O324" s="31">
        <f t="shared" si="15"/>
        <v>26.193374999999993</v>
      </c>
      <c r="P324" s="32">
        <f>IFERROR(O324*VLOOKUP(G324,[1]MODULY_CBA!$B$3:$F$23,5,0),)</f>
        <v>523.86749999999984</v>
      </c>
      <c r="Q324" s="20" t="str">
        <f>IFERROR(VLOOKUP(G324,[1]MODULY_CBA!$B$3:$I$23,6,0),"")</f>
        <v>Inkrement 3</v>
      </c>
    </row>
    <row r="325" spans="1:17" ht="57.75">
      <c r="A325" s="11" t="s">
        <v>1014</v>
      </c>
      <c r="B325" s="12" t="s">
        <v>34</v>
      </c>
      <c r="C325" s="13" t="s">
        <v>1000</v>
      </c>
      <c r="D325" s="13" t="s">
        <v>1015</v>
      </c>
      <c r="E325" s="13" t="s">
        <v>1016</v>
      </c>
      <c r="F325" s="14" t="s">
        <v>38</v>
      </c>
      <c r="G325" s="55" t="s">
        <v>998</v>
      </c>
      <c r="H325" s="15">
        <v>2</v>
      </c>
      <c r="I325" s="15">
        <v>10</v>
      </c>
      <c r="K325" s="16">
        <f t="shared" si="16"/>
        <v>20</v>
      </c>
      <c r="L325" s="18">
        <f>IFERROR(IF(B325="funkcna poziadavka",VLOOKUP(G325,[1]MODULY_CBA!$B$3:$E$23,4,0)*H325/SUMIFS($H$3:$H$332,$G$3:$G$332,G325,$B$3:$B$332,B325),),)</f>
        <v>2.5</v>
      </c>
      <c r="M325" s="16">
        <f>IFERROR(IF(B325="Funkcna poziadavka",VLOOKUP(G325,[1]MODULY_CBA!$B$3:$E$23,3,0),),)</f>
        <v>0.99499999999999988</v>
      </c>
      <c r="N325" s="16">
        <f>IFERROR(IF(B325="funkcna poziadavka",VLOOKUP(G325,[1]MODULY_CBA!$B$3:$E$23,2,0),),)</f>
        <v>1.17</v>
      </c>
      <c r="O325" s="31">
        <f t="shared" si="15"/>
        <v>26.193374999999993</v>
      </c>
      <c r="P325" s="32">
        <f>IFERROR(O325*VLOOKUP(G325,[1]MODULY_CBA!$B$3:$F$23,5,0),)</f>
        <v>523.86749999999984</v>
      </c>
      <c r="Q325" s="20" t="str">
        <f>IFERROR(VLOOKUP(G325,[1]MODULY_CBA!$B$3:$I$23,6,0),"")</f>
        <v>Inkrement 3</v>
      </c>
    </row>
    <row r="326" spans="1:17" ht="29.25">
      <c r="A326" s="11" t="s">
        <v>1017</v>
      </c>
      <c r="B326" s="12" t="s">
        <v>34</v>
      </c>
      <c r="C326" s="13" t="s">
        <v>95</v>
      </c>
      <c r="D326" s="13" t="s">
        <v>1018</v>
      </c>
      <c r="E326" s="13" t="s">
        <v>1019</v>
      </c>
      <c r="F326" s="14" t="s">
        <v>38</v>
      </c>
      <c r="G326" s="55" t="s">
        <v>998</v>
      </c>
      <c r="H326" s="15">
        <v>2</v>
      </c>
      <c r="I326" s="15">
        <v>10</v>
      </c>
      <c r="K326" s="16">
        <f t="shared" si="16"/>
        <v>20</v>
      </c>
      <c r="L326" s="18">
        <f>IFERROR(IF(B326="funkcna poziadavka",VLOOKUP(G326,[1]MODULY_CBA!$B$3:$E$23,4,0)*H326/SUMIFS($H$3:$H$332,$G$3:$G$332,G326,$B$3:$B$332,B326),),)</f>
        <v>2.5</v>
      </c>
      <c r="M326" s="16">
        <f>IFERROR(IF(B326="Funkcna poziadavka",VLOOKUP(G326,[1]MODULY_CBA!$B$3:$E$23,3,0),),)</f>
        <v>0.99499999999999988</v>
      </c>
      <c r="N326" s="16">
        <f>IFERROR(IF(B326="funkcna poziadavka",VLOOKUP(G326,[1]MODULY_CBA!$B$3:$E$23,2,0),),)</f>
        <v>1.17</v>
      </c>
      <c r="O326" s="31">
        <f t="shared" si="15"/>
        <v>26.193374999999993</v>
      </c>
      <c r="P326" s="32">
        <f>IFERROR(O326*VLOOKUP(G326,[1]MODULY_CBA!$B$3:$F$23,5,0),)</f>
        <v>523.86749999999984</v>
      </c>
      <c r="Q326" s="20" t="str">
        <f>IFERROR(VLOOKUP(G326,[1]MODULY_CBA!$B$3:$I$23,6,0),"")</f>
        <v>Inkrement 3</v>
      </c>
    </row>
    <row r="327" spans="1:17" ht="29.25">
      <c r="A327" s="11" t="s">
        <v>1020</v>
      </c>
      <c r="B327" s="12" t="s">
        <v>34</v>
      </c>
      <c r="C327" s="13" t="s">
        <v>1000</v>
      </c>
      <c r="D327" s="13" t="s">
        <v>1021</v>
      </c>
      <c r="E327" s="13" t="s">
        <v>1022</v>
      </c>
      <c r="F327" s="14" t="s">
        <v>38</v>
      </c>
      <c r="G327" s="55" t="s">
        <v>998</v>
      </c>
      <c r="H327" s="15">
        <v>2</v>
      </c>
      <c r="I327" s="15">
        <v>10</v>
      </c>
      <c r="K327" s="16">
        <f t="shared" si="16"/>
        <v>20</v>
      </c>
      <c r="L327" s="18">
        <f>IFERROR(IF(B327="funkcna poziadavka",VLOOKUP(G327,[1]MODULY_CBA!$B$3:$E$23,4,0)*H327/SUMIFS($H$3:$H$332,$G$3:$G$332,G327,$B$3:$B$332,B327),),)</f>
        <v>2.5</v>
      </c>
      <c r="M327" s="16">
        <f>IFERROR(IF(B327="Funkcna poziadavka",VLOOKUP(G327,[1]MODULY_CBA!$B$3:$E$23,3,0),),)</f>
        <v>0.99499999999999988</v>
      </c>
      <c r="N327" s="16">
        <f>IFERROR(IF(B327="funkcna poziadavka",VLOOKUP(G327,[1]MODULY_CBA!$B$3:$E$23,2,0),),)</f>
        <v>1.17</v>
      </c>
      <c r="O327" s="31">
        <f t="shared" si="15"/>
        <v>26.193374999999993</v>
      </c>
      <c r="P327" s="32">
        <f>IFERROR(O327*VLOOKUP(G327,[1]MODULY_CBA!$B$3:$F$23,5,0),)</f>
        <v>523.86749999999984</v>
      </c>
      <c r="Q327" s="20" t="str">
        <f>IFERROR(VLOOKUP(G327,[1]MODULY_CBA!$B$3:$I$23,6,0),"")</f>
        <v>Inkrement 3</v>
      </c>
    </row>
    <row r="328" spans="1:17" ht="29.25">
      <c r="A328" s="11" t="s">
        <v>1023</v>
      </c>
      <c r="B328" s="12" t="s">
        <v>34</v>
      </c>
      <c r="C328" s="13" t="s">
        <v>1000</v>
      </c>
      <c r="D328" s="13" t="s">
        <v>1024</v>
      </c>
      <c r="E328" s="13" t="s">
        <v>1025</v>
      </c>
      <c r="F328" s="14" t="s">
        <v>38</v>
      </c>
      <c r="G328" s="55" t="s">
        <v>998</v>
      </c>
      <c r="H328" s="15">
        <v>2</v>
      </c>
      <c r="I328" s="15">
        <v>10</v>
      </c>
      <c r="K328" s="16">
        <f t="shared" si="16"/>
        <v>20</v>
      </c>
      <c r="L328" s="18">
        <f>IFERROR(IF(B328="funkcna poziadavka",VLOOKUP(G328,[1]MODULY_CBA!$B$3:$E$23,4,0)*H328/SUMIFS($H$3:$H$332,$G$3:$G$332,G328,$B$3:$B$332,B328),),)</f>
        <v>2.5</v>
      </c>
      <c r="M328" s="16">
        <f>IFERROR(IF(B328="Funkcna poziadavka",VLOOKUP(G328,[1]MODULY_CBA!$B$3:$E$23,3,0),),)</f>
        <v>0.99499999999999988</v>
      </c>
      <c r="N328" s="16">
        <f>IFERROR(IF(B328="funkcna poziadavka",VLOOKUP(G328,[1]MODULY_CBA!$B$3:$E$23,2,0),),)</f>
        <v>1.17</v>
      </c>
      <c r="O328" s="31">
        <f t="shared" si="15"/>
        <v>26.193374999999993</v>
      </c>
      <c r="P328" s="32">
        <f>IFERROR(O328*VLOOKUP(G328,[1]MODULY_CBA!$B$3:$F$23,5,0),)</f>
        <v>523.86749999999984</v>
      </c>
      <c r="Q328" s="20" t="str">
        <f>IFERROR(VLOOKUP(G328,[1]MODULY_CBA!$B$3:$I$23,6,0),"")</f>
        <v>Inkrement 3</v>
      </c>
    </row>
    <row r="329" spans="1:17" ht="29.25">
      <c r="A329" s="11" t="s">
        <v>1026</v>
      </c>
      <c r="B329" s="12" t="s">
        <v>34</v>
      </c>
      <c r="C329" s="13" t="s">
        <v>1000</v>
      </c>
      <c r="D329" s="13" t="s">
        <v>1027</v>
      </c>
      <c r="E329" s="13" t="s">
        <v>1028</v>
      </c>
      <c r="F329" s="14" t="s">
        <v>38</v>
      </c>
      <c r="G329" s="55" t="s">
        <v>998</v>
      </c>
      <c r="H329" s="15">
        <v>2</v>
      </c>
      <c r="I329" s="15">
        <v>10</v>
      </c>
      <c r="K329" s="16">
        <f t="shared" si="16"/>
        <v>20</v>
      </c>
      <c r="L329" s="18">
        <f>IFERROR(IF(B329="funkcna poziadavka",VLOOKUP(G329,[1]MODULY_CBA!$B$3:$E$23,4,0)*H329/SUMIFS($H$3:$H$332,$G$3:$G$332,G329,$B$3:$B$332,B329),),)</f>
        <v>2.5</v>
      </c>
      <c r="M329" s="16">
        <f>IFERROR(IF(B329="Funkcna poziadavka",VLOOKUP(G329,[1]MODULY_CBA!$B$3:$E$23,3,0),),)</f>
        <v>0.99499999999999988</v>
      </c>
      <c r="N329" s="16">
        <f>IFERROR(IF(B329="funkcna poziadavka",VLOOKUP(G329,[1]MODULY_CBA!$B$3:$E$23,2,0),),)</f>
        <v>1.17</v>
      </c>
      <c r="O329" s="31">
        <f t="shared" si="15"/>
        <v>26.193374999999993</v>
      </c>
      <c r="P329" s="32">
        <f>IFERROR(O329*VLOOKUP(G329,[1]MODULY_CBA!$B$3:$F$23,5,0),)</f>
        <v>523.86749999999984</v>
      </c>
      <c r="Q329" s="20" t="str">
        <f>IFERROR(VLOOKUP(G329,[1]MODULY_CBA!$B$3:$I$23,6,0),"")</f>
        <v>Inkrement 3</v>
      </c>
    </row>
    <row r="330" spans="1:17" ht="29.25">
      <c r="A330" s="11" t="s">
        <v>1029</v>
      </c>
      <c r="B330" s="12" t="s">
        <v>34</v>
      </c>
      <c r="C330" s="13" t="s">
        <v>117</v>
      </c>
      <c r="D330" s="13" t="s">
        <v>1030</v>
      </c>
      <c r="E330" s="13" t="s">
        <v>1031</v>
      </c>
      <c r="F330" s="14" t="s">
        <v>38</v>
      </c>
      <c r="G330" s="55" t="s">
        <v>998</v>
      </c>
      <c r="H330" s="15">
        <v>2</v>
      </c>
      <c r="I330" s="15">
        <v>10</v>
      </c>
      <c r="K330" s="16">
        <f t="shared" si="16"/>
        <v>20</v>
      </c>
      <c r="L330" s="18">
        <f>IFERROR(IF(B330="funkcna poziadavka",VLOOKUP(G330,[1]MODULY_CBA!$B$3:$E$23,4,0)*H330/SUMIFS($H$3:$H$332,$G$3:$G$332,G330,$B$3:$B$332,B330),),)</f>
        <v>2.5</v>
      </c>
      <c r="M330" s="16">
        <f>IFERROR(IF(B330="Funkcna poziadavka",VLOOKUP(G330,[1]MODULY_CBA!$B$3:$E$23,3,0),),)</f>
        <v>0.99499999999999988</v>
      </c>
      <c r="N330" s="16">
        <f>IFERROR(IF(B330="funkcna poziadavka",VLOOKUP(G330,[1]MODULY_CBA!$B$3:$E$23,2,0),),)</f>
        <v>1.17</v>
      </c>
      <c r="O330" s="31">
        <f t="shared" si="15"/>
        <v>26.193374999999993</v>
      </c>
      <c r="P330" s="32">
        <f>IFERROR(O330*VLOOKUP(G330,[1]MODULY_CBA!$B$3:$F$23,5,0),)</f>
        <v>523.86749999999984</v>
      </c>
      <c r="Q330" s="20" t="str">
        <f>IFERROR(VLOOKUP(G330,[1]MODULY_CBA!$B$3:$I$23,6,0),"")</f>
        <v>Inkrement 3</v>
      </c>
    </row>
    <row r="331" spans="1:17" ht="42.75">
      <c r="A331" s="11" t="s">
        <v>1032</v>
      </c>
      <c r="B331" s="12" t="s">
        <v>34</v>
      </c>
      <c r="C331" s="52" t="s">
        <v>1033</v>
      </c>
      <c r="D331" s="52" t="s">
        <v>1034</v>
      </c>
      <c r="E331" s="52" t="s">
        <v>1035</v>
      </c>
      <c r="F331" s="14" t="s">
        <v>38</v>
      </c>
      <c r="G331" s="55" t="s">
        <v>527</v>
      </c>
      <c r="H331" s="15">
        <v>2</v>
      </c>
      <c r="I331" s="15">
        <v>10</v>
      </c>
      <c r="K331" s="16">
        <f t="shared" si="16"/>
        <v>20</v>
      </c>
      <c r="L331" s="18">
        <f>IFERROR(IF(B331="funkcna poziadavka",VLOOKUP(G331,[1]MODULY_CBA!$B$3:$E$23,4,0)*H331/SUMIFS($H$3:$H$332,$G$3:$G$332,G331,$B$3:$B$332,B331),),)</f>
        <v>0.52631578947368418</v>
      </c>
      <c r="M331" s="16">
        <f>IFERROR(IF(B331="Funkcna poziadavka",VLOOKUP(G331,[1]MODULY_CBA!$B$3:$E$23,3,0),),)</f>
        <v>0.99499999999999988</v>
      </c>
      <c r="N331" s="16">
        <f>IFERROR(IF(B331="funkcna poziadavka",VLOOKUP(G331,[1]MODULY_CBA!$B$3:$E$23,2,0),),)</f>
        <v>1.17</v>
      </c>
      <c r="O331" s="31">
        <f t="shared" si="15"/>
        <v>23.895710526315785</v>
      </c>
      <c r="P331" s="32">
        <f>IFERROR(O331*VLOOKUP(G331,[1]MODULY_CBA!$B$3:$F$23,5,0),)</f>
        <v>477.91421052631569</v>
      </c>
      <c r="Q331" s="20" t="str">
        <f>IFERROR(VLOOKUP(G331,[1]MODULY_CBA!$B$3:$I$23,6,0),"")</f>
        <v>Inkrement 1</v>
      </c>
    </row>
    <row r="332" spans="1:17" ht="28.5">
      <c r="A332" s="11" t="s">
        <v>1036</v>
      </c>
      <c r="B332" s="12" t="s">
        <v>34</v>
      </c>
      <c r="C332" s="52" t="s">
        <v>1037</v>
      </c>
      <c r="D332" s="52" t="s">
        <v>1038</v>
      </c>
      <c r="E332" s="52" t="s">
        <v>1039</v>
      </c>
      <c r="F332" s="14" t="s">
        <v>38</v>
      </c>
      <c r="G332" s="55" t="s">
        <v>527</v>
      </c>
      <c r="H332" s="15">
        <v>2</v>
      </c>
      <c r="I332" s="15">
        <v>10</v>
      </c>
      <c r="K332" s="16">
        <f t="shared" si="16"/>
        <v>20</v>
      </c>
      <c r="L332" s="18">
        <f>IFERROR(IF(B332="funkcna poziadavka",VLOOKUP(G332,[1]MODULY_CBA!$B$3:$E$23,4,0)*H332/SUMIFS($H$3:$H$332,$G$3:$G$332,G332,$B$3:$B$332,B332),),)</f>
        <v>0.52631578947368418</v>
      </c>
      <c r="M332" s="16">
        <f>IFERROR(IF(B332="Funkcna poziadavka",VLOOKUP(G332,[1]MODULY_CBA!$B$3:$E$23,3,0),),)</f>
        <v>0.99499999999999988</v>
      </c>
      <c r="N332" s="16">
        <f>IFERROR(IF(B332="funkcna poziadavka",VLOOKUP(G332,[1]MODULY_CBA!$B$3:$E$23,2,0),),)</f>
        <v>1.17</v>
      </c>
      <c r="O332" s="31">
        <f t="shared" ref="O332" si="17">(K332+L332)*M332*N332</f>
        <v>23.895710526315785</v>
      </c>
      <c r="P332" s="32">
        <f>IFERROR(O332*VLOOKUP(G332,[1]MODULY_CBA!$B$3:$F$23,5,0),)</f>
        <v>477.91421052631569</v>
      </c>
      <c r="Q332" s="20" t="str">
        <f>IFERROR(VLOOKUP(G332,[1]MODULY_CBA!$B$3:$I$23,6,0),"")</f>
        <v>Inkrement 1</v>
      </c>
    </row>
    <row r="333" spans="1:17" ht="29.25">
      <c r="A333" s="11" t="s">
        <v>1040</v>
      </c>
      <c r="B333" s="12" t="s">
        <v>1041</v>
      </c>
      <c r="C333" s="13" t="s">
        <v>1042</v>
      </c>
      <c r="D333" s="13" t="s">
        <v>1043</v>
      </c>
      <c r="E333" s="39" t="s">
        <v>1044</v>
      </c>
      <c r="F333" s="14" t="s">
        <v>38</v>
      </c>
      <c r="G333" s="55" t="s">
        <v>39</v>
      </c>
      <c r="H333" s="15"/>
      <c r="I333" s="58"/>
      <c r="K333" s="16"/>
      <c r="L333" s="18"/>
      <c r="M333" s="16"/>
      <c r="N333" s="16"/>
      <c r="O333" s="31"/>
      <c r="P333" s="32"/>
      <c r="Q333" s="20" t="str">
        <f>IFERROR(VLOOKUP(G333,[1]MODULY_CBA!$B$3:$I$23,6,0),"")</f>
        <v>Inkrement 5</v>
      </c>
    </row>
    <row r="334" spans="1:17" ht="62.25" customHeight="1">
      <c r="A334" s="11" t="s">
        <v>1045</v>
      </c>
      <c r="B334" s="12" t="s">
        <v>1041</v>
      </c>
      <c r="C334" s="13" t="s">
        <v>55</v>
      </c>
      <c r="D334" s="13" t="s">
        <v>1046</v>
      </c>
      <c r="E334" s="13" t="s">
        <v>1047</v>
      </c>
      <c r="F334" s="14" t="s">
        <v>38</v>
      </c>
      <c r="G334" s="55" t="s">
        <v>58</v>
      </c>
      <c r="H334" s="15"/>
      <c r="I334" s="58"/>
      <c r="K334" s="16"/>
      <c r="L334" s="18"/>
      <c r="M334" s="16"/>
      <c r="N334" s="16"/>
      <c r="O334" s="31"/>
      <c r="P334" s="32"/>
      <c r="Q334" s="20" t="str">
        <f>IFERROR(VLOOKUP(G334,[1]MODULY_CBA!$B$3:$I$23,6,0),"")</f>
        <v>Inkrement 4</v>
      </c>
    </row>
    <row r="335" spans="1:17" ht="29.25">
      <c r="A335" s="11" t="s">
        <v>1048</v>
      </c>
      <c r="B335" s="12" t="s">
        <v>1041</v>
      </c>
      <c r="C335" s="13" t="s">
        <v>55</v>
      </c>
      <c r="D335" s="13" t="s">
        <v>1049</v>
      </c>
      <c r="E335" s="13" t="s">
        <v>1050</v>
      </c>
      <c r="F335" s="14" t="s">
        <v>38</v>
      </c>
      <c r="G335" s="55" t="s">
        <v>69</v>
      </c>
      <c r="H335" s="15"/>
      <c r="I335" s="58"/>
      <c r="K335" s="16"/>
      <c r="L335" s="18"/>
      <c r="M335" s="16"/>
      <c r="N335" s="16"/>
      <c r="O335" s="31"/>
      <c r="P335" s="32"/>
      <c r="Q335" s="20" t="str">
        <f>IFERROR(VLOOKUP(G335,[1]MODULY_CBA!$B$3:$I$23,6,0),"")</f>
        <v>Inkrement 5</v>
      </c>
    </row>
    <row r="336" spans="1:17" ht="29.25">
      <c r="A336" s="11" t="s">
        <v>1051</v>
      </c>
      <c r="B336" s="12" t="s">
        <v>1041</v>
      </c>
      <c r="C336" s="13" t="s">
        <v>71</v>
      </c>
      <c r="D336" s="13" t="s">
        <v>1052</v>
      </c>
      <c r="E336" s="13" t="s">
        <v>1053</v>
      </c>
      <c r="F336" s="14" t="s">
        <v>38</v>
      </c>
      <c r="G336" s="55" t="s">
        <v>69</v>
      </c>
      <c r="H336" s="15"/>
      <c r="I336" s="58"/>
      <c r="K336" s="16"/>
      <c r="L336" s="18"/>
      <c r="M336" s="16"/>
      <c r="N336" s="16"/>
      <c r="O336" s="31"/>
      <c r="P336" s="32"/>
      <c r="Q336" s="20" t="str">
        <f>IFERROR(VLOOKUP(G336,[1]MODULY_CBA!$B$3:$I$23,6,0),"")</f>
        <v>Inkrement 5</v>
      </c>
    </row>
    <row r="337" spans="1:17" ht="29.25">
      <c r="A337" s="11" t="s">
        <v>1054</v>
      </c>
      <c r="B337" s="12" t="s">
        <v>1041</v>
      </c>
      <c r="C337" s="13" t="s">
        <v>71</v>
      </c>
      <c r="D337" s="13" t="s">
        <v>1055</v>
      </c>
      <c r="E337" s="13" t="s">
        <v>1056</v>
      </c>
      <c r="F337" s="14" t="s">
        <v>38</v>
      </c>
      <c r="G337" s="55" t="s">
        <v>69</v>
      </c>
      <c r="H337" s="15"/>
      <c r="I337" s="58"/>
      <c r="K337" s="16"/>
      <c r="L337" s="18"/>
      <c r="M337" s="16"/>
      <c r="N337" s="16"/>
      <c r="O337" s="31"/>
      <c r="P337" s="32"/>
      <c r="Q337" s="20" t="str">
        <f>IFERROR(VLOOKUP(G337,[1]MODULY_CBA!$B$3:$I$23,6,0),"")</f>
        <v>Inkrement 5</v>
      </c>
    </row>
    <row r="338" spans="1:17" ht="29.25">
      <c r="A338" s="11" t="s">
        <v>1057</v>
      </c>
      <c r="B338" s="27" t="s">
        <v>1041</v>
      </c>
      <c r="C338" s="13" t="s">
        <v>94</v>
      </c>
      <c r="D338" s="13" t="s">
        <v>1058</v>
      </c>
      <c r="E338" s="13" t="s">
        <v>1059</v>
      </c>
      <c r="F338" s="14" t="s">
        <v>38</v>
      </c>
      <c r="G338" s="55" t="s">
        <v>91</v>
      </c>
      <c r="H338" s="15"/>
      <c r="I338" s="58"/>
      <c r="K338" s="16"/>
      <c r="L338" s="18"/>
      <c r="M338" s="16"/>
      <c r="N338" s="16"/>
      <c r="O338" s="31"/>
      <c r="P338" s="32"/>
      <c r="Q338" s="20" t="str">
        <f>IFERROR(VLOOKUP(G338,[1]MODULY_CBA!$B$3:$I$23,6,0),"")</f>
        <v>Inkrement 3</v>
      </c>
    </row>
    <row r="339" spans="1:17" ht="43.5">
      <c r="A339" s="11" t="s">
        <v>1060</v>
      </c>
      <c r="B339" s="27" t="s">
        <v>1041</v>
      </c>
      <c r="C339" s="13" t="s">
        <v>685</v>
      </c>
      <c r="D339" s="13" t="s">
        <v>1061</v>
      </c>
      <c r="E339" s="13" t="s">
        <v>1062</v>
      </c>
      <c r="F339" s="14" t="s">
        <v>38</v>
      </c>
      <c r="G339" s="55" t="s">
        <v>956</v>
      </c>
      <c r="H339" s="15"/>
      <c r="I339" s="58"/>
      <c r="K339" s="16"/>
      <c r="L339" s="18"/>
      <c r="M339" s="16"/>
      <c r="N339" s="16"/>
      <c r="O339" s="31"/>
      <c r="P339" s="32"/>
      <c r="Q339" s="20" t="str">
        <f>IFERROR(VLOOKUP(G339,[1]MODULY_CBA!$B$3:$I$23,6,0),"")</f>
        <v>Inkrement 5</v>
      </c>
    </row>
    <row r="340" spans="1:17" ht="29.25">
      <c r="A340" s="11" t="s">
        <v>1063</v>
      </c>
      <c r="B340" s="27" t="s">
        <v>1041</v>
      </c>
      <c r="C340" s="13" t="s">
        <v>94</v>
      </c>
      <c r="D340" s="13" t="s">
        <v>241</v>
      </c>
      <c r="E340" s="13" t="s">
        <v>1064</v>
      </c>
      <c r="F340" s="14" t="s">
        <v>38</v>
      </c>
      <c r="G340" s="55" t="s">
        <v>91</v>
      </c>
      <c r="H340" s="15"/>
      <c r="I340" s="58"/>
      <c r="K340" s="16"/>
      <c r="L340" s="18"/>
      <c r="M340" s="16"/>
      <c r="N340" s="16"/>
      <c r="O340" s="31"/>
      <c r="P340" s="32"/>
      <c r="Q340" s="20" t="str">
        <f>IFERROR(VLOOKUP(G340,[1]MODULY_CBA!$B$3:$I$23,6,0),"")</f>
        <v>Inkrement 3</v>
      </c>
    </row>
    <row r="341" spans="1:17" ht="29.25">
      <c r="A341" s="11" t="s">
        <v>1065</v>
      </c>
      <c r="B341" s="27" t="s">
        <v>1041</v>
      </c>
      <c r="C341" s="13" t="s">
        <v>94</v>
      </c>
      <c r="D341" s="13" t="s">
        <v>1066</v>
      </c>
      <c r="E341" s="13" t="s">
        <v>1067</v>
      </c>
      <c r="F341" s="14" t="s">
        <v>38</v>
      </c>
      <c r="G341" s="55" t="s">
        <v>91</v>
      </c>
      <c r="H341" s="15"/>
      <c r="I341" s="58"/>
      <c r="K341" s="16"/>
      <c r="L341" s="18"/>
      <c r="M341" s="16"/>
      <c r="N341" s="16"/>
      <c r="O341" s="31"/>
      <c r="P341" s="32"/>
      <c r="Q341" s="20" t="str">
        <f>IFERROR(VLOOKUP(G341,[1]MODULY_CBA!$B$3:$I$23,6,0),"")</f>
        <v>Inkrement 3</v>
      </c>
    </row>
    <row r="342" spans="1:17" ht="29.25">
      <c r="A342" s="11" t="s">
        <v>1068</v>
      </c>
      <c r="B342" s="27" t="s">
        <v>1041</v>
      </c>
      <c r="C342" s="13" t="s">
        <v>94</v>
      </c>
      <c r="D342" s="13" t="s">
        <v>1069</v>
      </c>
      <c r="E342" s="13" t="s">
        <v>1070</v>
      </c>
      <c r="F342" s="14" t="s">
        <v>38</v>
      </c>
      <c r="G342" s="55" t="s">
        <v>91</v>
      </c>
      <c r="H342" s="15"/>
      <c r="I342" s="58"/>
      <c r="K342" s="16"/>
      <c r="L342" s="18"/>
      <c r="M342" s="16"/>
      <c r="N342" s="16"/>
      <c r="O342" s="31"/>
      <c r="P342" s="32"/>
      <c r="Q342" s="20" t="str">
        <f>IFERROR(VLOOKUP(G342,[1]MODULY_CBA!$B$3:$I$23,6,0),"")</f>
        <v>Inkrement 3</v>
      </c>
    </row>
    <row r="343" spans="1:17" ht="29.25">
      <c r="A343" s="11" t="s">
        <v>1071</v>
      </c>
      <c r="B343" s="27" t="s">
        <v>1041</v>
      </c>
      <c r="C343" s="13" t="s">
        <v>94</v>
      </c>
      <c r="D343" s="13" t="s">
        <v>1072</v>
      </c>
      <c r="E343" s="13" t="s">
        <v>1073</v>
      </c>
      <c r="F343" s="14" t="s">
        <v>38</v>
      </c>
      <c r="G343" s="55" t="s">
        <v>91</v>
      </c>
      <c r="H343" s="15"/>
      <c r="I343" s="58"/>
      <c r="K343" s="16"/>
      <c r="L343" s="18"/>
      <c r="M343" s="16"/>
      <c r="N343" s="16"/>
      <c r="O343" s="31"/>
      <c r="P343" s="32"/>
      <c r="Q343" s="20" t="str">
        <f>IFERROR(VLOOKUP(G343,[1]MODULY_CBA!$B$3:$I$23,6,0),"")</f>
        <v>Inkrement 3</v>
      </c>
    </row>
    <row r="344" spans="1:17" ht="29.25">
      <c r="A344" s="11" t="s">
        <v>1074</v>
      </c>
      <c r="B344" s="27" t="s">
        <v>1041</v>
      </c>
      <c r="C344" s="13" t="s">
        <v>94</v>
      </c>
      <c r="D344" s="13" t="s">
        <v>1075</v>
      </c>
      <c r="E344" s="13" t="s">
        <v>1076</v>
      </c>
      <c r="F344" s="14" t="s">
        <v>38</v>
      </c>
      <c r="G344" s="55" t="s">
        <v>91</v>
      </c>
      <c r="H344" s="15"/>
      <c r="I344" s="58"/>
      <c r="K344" s="16"/>
      <c r="L344" s="18"/>
      <c r="M344" s="16"/>
      <c r="N344" s="16"/>
      <c r="O344" s="31"/>
      <c r="P344" s="32"/>
      <c r="Q344" s="20" t="str">
        <f>IFERROR(VLOOKUP(G344,[1]MODULY_CBA!$B$3:$I$23,6,0),"")</f>
        <v>Inkrement 3</v>
      </c>
    </row>
    <row r="345" spans="1:17" ht="43.5">
      <c r="A345" s="11" t="s">
        <v>1077</v>
      </c>
      <c r="B345" s="27" t="s">
        <v>1041</v>
      </c>
      <c r="C345" s="28" t="s">
        <v>241</v>
      </c>
      <c r="D345" s="28" t="s">
        <v>1078</v>
      </c>
      <c r="E345" s="28"/>
      <c r="F345" s="14" t="s">
        <v>38</v>
      </c>
      <c r="G345" s="55" t="s">
        <v>113</v>
      </c>
      <c r="H345" s="15"/>
      <c r="I345" s="58"/>
      <c r="K345" s="16"/>
      <c r="L345" s="18"/>
      <c r="M345" s="16"/>
      <c r="N345" s="16"/>
      <c r="O345" s="31"/>
      <c r="P345" s="32"/>
      <c r="Q345" s="20" t="str">
        <f>IFERROR(VLOOKUP(G345,[1]MODULY_CBA!$B$3:$I$23,6,0),"")</f>
        <v>Inkrement 1</v>
      </c>
    </row>
    <row r="346" spans="1:17" ht="43.5">
      <c r="A346" s="11" t="s">
        <v>1079</v>
      </c>
      <c r="B346" s="12" t="s">
        <v>1041</v>
      </c>
      <c r="C346" s="13" t="s">
        <v>121</v>
      </c>
      <c r="D346" s="13" t="s">
        <v>1080</v>
      </c>
      <c r="E346" s="13" t="s">
        <v>1081</v>
      </c>
      <c r="F346" s="14" t="s">
        <v>38</v>
      </c>
      <c r="G346" s="55" t="s">
        <v>115</v>
      </c>
      <c r="H346" s="15"/>
      <c r="I346" s="58"/>
      <c r="K346" s="16"/>
      <c r="L346" s="18"/>
      <c r="M346" s="16"/>
      <c r="N346" s="16"/>
      <c r="O346" s="31"/>
      <c r="P346" s="32"/>
      <c r="Q346" s="20" t="str">
        <f>IFERROR(VLOOKUP(G346,[1]MODULY_CBA!$B$3:$I$23,6,0),"")</f>
        <v>Inkrement 4</v>
      </c>
    </row>
    <row r="347" spans="1:17" ht="29.25">
      <c r="A347" s="11" t="s">
        <v>1082</v>
      </c>
      <c r="B347" s="12" t="s">
        <v>1041</v>
      </c>
      <c r="C347" s="13" t="s">
        <v>121</v>
      </c>
      <c r="D347" s="13" t="s">
        <v>1083</v>
      </c>
      <c r="E347" s="13" t="s">
        <v>1084</v>
      </c>
      <c r="F347" s="14" t="s">
        <v>38</v>
      </c>
      <c r="G347" s="55" t="s">
        <v>115</v>
      </c>
      <c r="H347" s="15"/>
      <c r="I347" s="58"/>
      <c r="K347" s="16"/>
      <c r="L347" s="18"/>
      <c r="M347" s="16"/>
      <c r="N347" s="16"/>
      <c r="O347" s="31"/>
      <c r="P347" s="32"/>
      <c r="Q347" s="20" t="str">
        <f>IFERROR(VLOOKUP(G347,[1]MODULY_CBA!$B$3:$I$23,6,0),"")</f>
        <v>Inkrement 4</v>
      </c>
    </row>
    <row r="348" spans="1:17" ht="29.25">
      <c r="A348" s="11" t="s">
        <v>1085</v>
      </c>
      <c r="B348" s="12" t="s">
        <v>1041</v>
      </c>
      <c r="C348" s="13" t="s">
        <v>121</v>
      </c>
      <c r="D348" s="13" t="s">
        <v>1086</v>
      </c>
      <c r="E348" s="13" t="s">
        <v>1087</v>
      </c>
      <c r="F348" s="14" t="s">
        <v>38</v>
      </c>
      <c r="G348" s="55" t="s">
        <v>115</v>
      </c>
      <c r="H348" s="15"/>
      <c r="I348" s="58"/>
      <c r="K348" s="16"/>
      <c r="L348" s="18"/>
      <c r="M348" s="16"/>
      <c r="N348" s="16"/>
      <c r="O348" s="31"/>
      <c r="P348" s="32"/>
      <c r="Q348" s="20" t="str">
        <f>IFERROR(VLOOKUP(G348,[1]MODULY_CBA!$B$3:$I$23,6,0),"")</f>
        <v>Inkrement 4</v>
      </c>
    </row>
    <row r="349" spans="1:17" ht="29.25">
      <c r="A349" s="11" t="s">
        <v>1088</v>
      </c>
      <c r="B349" s="12" t="s">
        <v>1041</v>
      </c>
      <c r="C349" s="13" t="s">
        <v>121</v>
      </c>
      <c r="D349" s="13" t="s">
        <v>1089</v>
      </c>
      <c r="E349" s="13" t="s">
        <v>1090</v>
      </c>
      <c r="F349" s="14" t="s">
        <v>38</v>
      </c>
      <c r="G349" s="55" t="s">
        <v>115</v>
      </c>
      <c r="H349" s="15"/>
      <c r="I349" s="58"/>
      <c r="K349" s="16"/>
      <c r="L349" s="18"/>
      <c r="M349" s="16"/>
      <c r="N349" s="16"/>
      <c r="O349" s="31"/>
      <c r="P349" s="32"/>
      <c r="Q349" s="20" t="str">
        <f>IFERROR(VLOOKUP(G349,[1]MODULY_CBA!$B$3:$I$23,6,0),"")</f>
        <v>Inkrement 4</v>
      </c>
    </row>
    <row r="350" spans="1:17" ht="29.25">
      <c r="A350" s="11" t="s">
        <v>1091</v>
      </c>
      <c r="B350" s="12" t="s">
        <v>1041</v>
      </c>
      <c r="C350" s="13" t="s">
        <v>143</v>
      </c>
      <c r="D350" s="13" t="s">
        <v>1092</v>
      </c>
      <c r="E350" s="13" t="s">
        <v>1093</v>
      </c>
      <c r="F350" s="14" t="s">
        <v>38</v>
      </c>
      <c r="G350" s="55" t="s">
        <v>115</v>
      </c>
      <c r="H350" s="15"/>
      <c r="I350" s="58"/>
      <c r="K350" s="16"/>
      <c r="L350" s="18"/>
      <c r="M350" s="16"/>
      <c r="N350" s="16"/>
      <c r="O350" s="31"/>
      <c r="P350" s="32"/>
      <c r="Q350" s="20" t="str">
        <f>IFERROR(VLOOKUP(G350,[1]MODULY_CBA!$B$3:$I$23,6,0),"")</f>
        <v>Inkrement 4</v>
      </c>
    </row>
    <row r="351" spans="1:17" ht="25.5">
      <c r="A351" s="11" t="s">
        <v>1094</v>
      </c>
      <c r="B351" s="12" t="s">
        <v>1041</v>
      </c>
      <c r="C351" s="13" t="s">
        <v>174</v>
      </c>
      <c r="D351" s="13" t="s">
        <v>1095</v>
      </c>
      <c r="E351" s="13" t="s">
        <v>1096</v>
      </c>
      <c r="F351" s="14" t="s">
        <v>38</v>
      </c>
      <c r="G351" s="55" t="s">
        <v>163</v>
      </c>
      <c r="H351" s="15"/>
      <c r="I351" s="58"/>
      <c r="K351" s="16"/>
      <c r="L351" s="18"/>
      <c r="M351" s="16"/>
      <c r="N351" s="16"/>
      <c r="O351" s="31"/>
      <c r="P351" s="32"/>
      <c r="Q351" s="20" t="str">
        <f>IFERROR(VLOOKUP(G351,[1]MODULY_CBA!$B$3:$I$23,6,0),"")</f>
        <v>Inkrement 3</v>
      </c>
    </row>
    <row r="352" spans="1:17" ht="29.25">
      <c r="A352" s="11" t="s">
        <v>1097</v>
      </c>
      <c r="B352" s="12" t="s">
        <v>1041</v>
      </c>
      <c r="C352" s="13" t="s">
        <v>174</v>
      </c>
      <c r="D352" s="13" t="s">
        <v>1098</v>
      </c>
      <c r="E352" s="13" t="s">
        <v>1099</v>
      </c>
      <c r="F352" s="14" t="s">
        <v>38</v>
      </c>
      <c r="G352" s="55" t="s">
        <v>163</v>
      </c>
      <c r="H352" s="15"/>
      <c r="I352" s="58"/>
      <c r="K352" s="16"/>
      <c r="L352" s="18"/>
      <c r="M352" s="16"/>
      <c r="N352" s="16"/>
      <c r="O352" s="31"/>
      <c r="P352" s="32"/>
      <c r="Q352" s="20" t="str">
        <f>IFERROR(VLOOKUP(G352,[1]MODULY_CBA!$B$3:$I$23,6,0),"")</f>
        <v>Inkrement 3</v>
      </c>
    </row>
    <row r="353" spans="1:17" ht="29.25">
      <c r="A353" s="11" t="s">
        <v>1100</v>
      </c>
      <c r="B353" s="12" t="s">
        <v>1041</v>
      </c>
      <c r="C353" s="13" t="s">
        <v>174</v>
      </c>
      <c r="D353" s="13" t="s">
        <v>1101</v>
      </c>
      <c r="E353" s="13" t="s">
        <v>1102</v>
      </c>
      <c r="F353" s="14" t="s">
        <v>38</v>
      </c>
      <c r="G353" s="55" t="s">
        <v>163</v>
      </c>
      <c r="H353" s="15"/>
      <c r="I353" s="58"/>
      <c r="K353" s="16"/>
      <c r="L353" s="18"/>
      <c r="M353" s="16"/>
      <c r="N353" s="16"/>
      <c r="O353" s="31"/>
      <c r="P353" s="32"/>
      <c r="Q353" s="20" t="str">
        <f>IFERROR(VLOOKUP(G353,[1]MODULY_CBA!$B$3:$I$23,6,0),"")</f>
        <v>Inkrement 3</v>
      </c>
    </row>
    <row r="354" spans="1:17" ht="25.5">
      <c r="A354" s="11" t="s">
        <v>1103</v>
      </c>
      <c r="B354" s="12" t="s">
        <v>1041</v>
      </c>
      <c r="C354" s="13" t="s">
        <v>174</v>
      </c>
      <c r="D354" s="13" t="s">
        <v>1104</v>
      </c>
      <c r="E354" s="13" t="s">
        <v>1105</v>
      </c>
      <c r="F354" s="14" t="s">
        <v>38</v>
      </c>
      <c r="G354" s="55" t="s">
        <v>163</v>
      </c>
      <c r="H354" s="15"/>
      <c r="I354" s="58"/>
      <c r="K354" s="16"/>
      <c r="L354" s="18"/>
      <c r="M354" s="16"/>
      <c r="N354" s="16"/>
      <c r="O354" s="31"/>
      <c r="P354" s="32"/>
      <c r="Q354" s="20" t="str">
        <f>IFERROR(VLOOKUP(G354,[1]MODULY_CBA!$B$3:$I$23,6,0),"")</f>
        <v>Inkrement 3</v>
      </c>
    </row>
    <row r="355" spans="1:17" ht="57.75">
      <c r="A355" s="11" t="s">
        <v>1106</v>
      </c>
      <c r="B355" s="12" t="s">
        <v>1041</v>
      </c>
      <c r="C355" s="13" t="s">
        <v>1107</v>
      </c>
      <c r="D355" s="13" t="s">
        <v>1108</v>
      </c>
      <c r="E355" s="13" t="s">
        <v>1109</v>
      </c>
      <c r="F355" s="14" t="s">
        <v>38</v>
      </c>
      <c r="G355" s="55" t="s">
        <v>192</v>
      </c>
      <c r="H355" s="15"/>
      <c r="I355" s="58"/>
      <c r="K355" s="16"/>
      <c r="L355" s="18"/>
      <c r="M355" s="16"/>
      <c r="N355" s="16"/>
      <c r="O355" s="31"/>
      <c r="P355" s="32"/>
      <c r="Q355" s="20" t="str">
        <f>IFERROR(VLOOKUP(G355,[1]MODULY_CBA!$B$3:$I$23,6,0),"")</f>
        <v>Inkrement 3</v>
      </c>
    </row>
    <row r="356" spans="1:17" ht="42.75">
      <c r="A356" s="11" t="s">
        <v>1110</v>
      </c>
      <c r="B356" s="27" t="s">
        <v>1041</v>
      </c>
      <c r="C356" s="52" t="s">
        <v>241</v>
      </c>
      <c r="D356" s="52" t="s">
        <v>1111</v>
      </c>
      <c r="E356" s="52" t="s">
        <v>1112</v>
      </c>
      <c r="F356" s="14" t="s">
        <v>38</v>
      </c>
      <c r="G356" s="55" t="s">
        <v>218</v>
      </c>
      <c r="H356" s="15"/>
      <c r="I356" s="58"/>
      <c r="K356" s="16"/>
      <c r="L356" s="18"/>
      <c r="M356" s="16"/>
      <c r="N356" s="16"/>
      <c r="O356" s="31"/>
      <c r="P356" s="32"/>
      <c r="Q356" s="20" t="str">
        <f>IFERROR(VLOOKUP(G356,[1]MODULY_CBA!$B$3:$I$23,6,0),"")</f>
        <v>Inkrement 3</v>
      </c>
    </row>
    <row r="357" spans="1:17" ht="29.25">
      <c r="A357" s="11" t="s">
        <v>1113</v>
      </c>
      <c r="B357" s="12" t="s">
        <v>1041</v>
      </c>
      <c r="C357" s="13" t="s">
        <v>328</v>
      </c>
      <c r="D357" s="13" t="s">
        <v>1114</v>
      </c>
      <c r="E357" s="13" t="s">
        <v>1115</v>
      </c>
      <c r="F357" s="14" t="s">
        <v>38</v>
      </c>
      <c r="G357" s="55" t="s">
        <v>252</v>
      </c>
      <c r="H357" s="15"/>
      <c r="I357" s="58"/>
      <c r="K357" s="16"/>
      <c r="L357" s="18"/>
      <c r="M357" s="16"/>
      <c r="N357" s="16"/>
      <c r="O357" s="31"/>
      <c r="P357" s="32"/>
      <c r="Q357" s="20" t="str">
        <f>IFERROR(VLOOKUP(G357,[1]MODULY_CBA!$B$3:$I$23,6,0),"")</f>
        <v>Inkrement 2</v>
      </c>
    </row>
    <row r="358" spans="1:17" ht="29.25">
      <c r="A358" s="11" t="s">
        <v>1116</v>
      </c>
      <c r="B358" s="12" t="s">
        <v>1041</v>
      </c>
      <c r="C358" s="13" t="s">
        <v>328</v>
      </c>
      <c r="D358" s="13" t="s">
        <v>1117</v>
      </c>
      <c r="E358" s="13" t="s">
        <v>1118</v>
      </c>
      <c r="F358" s="14" t="s">
        <v>38</v>
      </c>
      <c r="G358" s="55" t="s">
        <v>252</v>
      </c>
      <c r="H358" s="15"/>
      <c r="I358" s="58"/>
      <c r="K358" s="16"/>
      <c r="L358" s="18"/>
      <c r="M358" s="16"/>
      <c r="N358" s="16"/>
      <c r="O358" s="31"/>
      <c r="P358" s="32"/>
      <c r="Q358" s="20" t="str">
        <f>IFERROR(VLOOKUP(G358,[1]MODULY_CBA!$B$3:$I$23,6,0),"")</f>
        <v>Inkrement 2</v>
      </c>
    </row>
    <row r="359" spans="1:17" ht="43.5">
      <c r="A359" s="11" t="s">
        <v>1119</v>
      </c>
      <c r="B359" s="12" t="s">
        <v>1041</v>
      </c>
      <c r="C359" s="13" t="s">
        <v>328</v>
      </c>
      <c r="D359" s="13" t="s">
        <v>1120</v>
      </c>
      <c r="E359" s="13" t="s">
        <v>1121</v>
      </c>
      <c r="F359" s="14" t="s">
        <v>38</v>
      </c>
      <c r="G359" s="55" t="s">
        <v>252</v>
      </c>
      <c r="H359" s="15"/>
      <c r="I359" s="58"/>
      <c r="K359" s="16"/>
      <c r="L359" s="18"/>
      <c r="M359" s="16"/>
      <c r="N359" s="16"/>
      <c r="O359" s="31"/>
      <c r="P359" s="32"/>
      <c r="Q359" s="20" t="str">
        <f>IFERROR(VLOOKUP(G359,[1]MODULY_CBA!$B$3:$I$23,6,0),"")</f>
        <v>Inkrement 2</v>
      </c>
    </row>
    <row r="360" spans="1:17" ht="29.25">
      <c r="A360" s="11" t="s">
        <v>1122</v>
      </c>
      <c r="B360" s="12" t="s">
        <v>1041</v>
      </c>
      <c r="C360" s="13" t="s">
        <v>328</v>
      </c>
      <c r="D360" s="13" t="s">
        <v>1114</v>
      </c>
      <c r="E360" s="13" t="s">
        <v>1123</v>
      </c>
      <c r="F360" s="14" t="s">
        <v>38</v>
      </c>
      <c r="G360" s="55" t="s">
        <v>252</v>
      </c>
      <c r="H360" s="15"/>
      <c r="I360" s="58"/>
      <c r="K360" s="16"/>
      <c r="L360" s="18"/>
      <c r="M360" s="16"/>
      <c r="N360" s="16"/>
      <c r="O360" s="31"/>
      <c r="P360" s="32"/>
      <c r="Q360" s="20" t="str">
        <f>IFERROR(VLOOKUP(G360,[1]MODULY_CBA!$B$3:$I$23,6,0),"")</f>
        <v>Inkrement 2</v>
      </c>
    </row>
    <row r="361" spans="1:17" ht="29.25">
      <c r="A361" s="11" t="s">
        <v>1124</v>
      </c>
      <c r="B361" s="12" t="s">
        <v>1041</v>
      </c>
      <c r="C361" s="13" t="s">
        <v>328</v>
      </c>
      <c r="D361" s="13" t="s">
        <v>1117</v>
      </c>
      <c r="E361" s="13" t="s">
        <v>1125</v>
      </c>
      <c r="F361" s="14" t="s">
        <v>38</v>
      </c>
      <c r="G361" s="55" t="s">
        <v>252</v>
      </c>
      <c r="H361" s="15"/>
      <c r="I361" s="58"/>
      <c r="K361" s="16"/>
      <c r="L361" s="18"/>
      <c r="M361" s="16"/>
      <c r="N361" s="16"/>
      <c r="O361" s="31"/>
      <c r="P361" s="32"/>
      <c r="Q361" s="20" t="str">
        <f>IFERROR(VLOOKUP(G361,[1]MODULY_CBA!$B$3:$I$23,6,0),"")</f>
        <v>Inkrement 2</v>
      </c>
    </row>
    <row r="362" spans="1:17" ht="29.25">
      <c r="A362" s="11" t="s">
        <v>1126</v>
      </c>
      <c r="B362" s="12" t="s">
        <v>1041</v>
      </c>
      <c r="C362" s="13" t="s">
        <v>328</v>
      </c>
      <c r="D362" s="13" t="s">
        <v>1127</v>
      </c>
      <c r="E362" s="13" t="s">
        <v>1128</v>
      </c>
      <c r="F362" s="14" t="s">
        <v>38</v>
      </c>
      <c r="G362" s="55" t="s">
        <v>252</v>
      </c>
      <c r="H362" s="15"/>
      <c r="I362" s="58"/>
      <c r="K362" s="16"/>
      <c r="L362" s="18"/>
      <c r="M362" s="16"/>
      <c r="N362" s="16"/>
      <c r="O362" s="31"/>
      <c r="P362" s="32"/>
      <c r="Q362" s="20" t="str">
        <f>IFERROR(VLOOKUP(G362,[1]MODULY_CBA!$B$3:$I$23,6,0),"")</f>
        <v>Inkrement 2</v>
      </c>
    </row>
    <row r="363" spans="1:17" ht="29.25">
      <c r="A363" s="11" t="s">
        <v>1129</v>
      </c>
      <c r="B363" s="12" t="s">
        <v>1041</v>
      </c>
      <c r="C363" s="13" t="s">
        <v>439</v>
      </c>
      <c r="D363" s="13" t="s">
        <v>1130</v>
      </c>
      <c r="E363" s="13" t="s">
        <v>1131</v>
      </c>
      <c r="F363" s="14" t="s">
        <v>38</v>
      </c>
      <c r="G363" s="55" t="s">
        <v>252</v>
      </c>
      <c r="H363" s="15"/>
      <c r="I363" s="58"/>
      <c r="K363" s="16"/>
      <c r="L363" s="18"/>
      <c r="M363" s="16"/>
      <c r="N363" s="16"/>
      <c r="O363" s="31"/>
      <c r="P363" s="32"/>
      <c r="Q363" s="20" t="str">
        <f>IFERROR(VLOOKUP(G363,[1]MODULY_CBA!$B$3:$I$23,6,0),"")</f>
        <v>Inkrement 2</v>
      </c>
    </row>
    <row r="364" spans="1:17" ht="29.25">
      <c r="A364" s="11" t="s">
        <v>1132</v>
      </c>
      <c r="B364" s="12" t="s">
        <v>1041</v>
      </c>
      <c r="C364" s="13" t="s">
        <v>439</v>
      </c>
      <c r="D364" s="13" t="s">
        <v>1133</v>
      </c>
      <c r="E364" s="13" t="s">
        <v>1134</v>
      </c>
      <c r="F364" s="14" t="s">
        <v>38</v>
      </c>
      <c r="G364" s="55" t="s">
        <v>252</v>
      </c>
      <c r="H364" s="15"/>
      <c r="I364" s="58"/>
      <c r="K364" s="16"/>
      <c r="L364" s="18"/>
      <c r="M364" s="16"/>
      <c r="N364" s="16"/>
      <c r="O364" s="31"/>
      <c r="P364" s="32"/>
      <c r="Q364" s="20" t="str">
        <f>IFERROR(VLOOKUP(G364,[1]MODULY_CBA!$B$3:$I$23,6,0),"")</f>
        <v>Inkrement 2</v>
      </c>
    </row>
    <row r="365" spans="1:17" ht="29.25">
      <c r="A365" s="11" t="s">
        <v>1135</v>
      </c>
      <c r="B365" s="12" t="s">
        <v>1041</v>
      </c>
      <c r="C365" s="13" t="s">
        <v>197</v>
      </c>
      <c r="D365" s="13" t="s">
        <v>1136</v>
      </c>
      <c r="E365" s="13" t="s">
        <v>1137</v>
      </c>
      <c r="F365" s="14" t="s">
        <v>38</v>
      </c>
      <c r="G365" s="55" t="s">
        <v>252</v>
      </c>
      <c r="H365" s="15"/>
      <c r="I365" s="58"/>
      <c r="K365" s="16"/>
      <c r="L365" s="18"/>
      <c r="M365" s="16"/>
      <c r="N365" s="16"/>
      <c r="O365" s="31"/>
      <c r="P365" s="32"/>
      <c r="Q365" s="20" t="str">
        <f>IFERROR(VLOOKUP(G365,[1]MODULY_CBA!$B$3:$I$23,6,0),"")</f>
        <v>Inkrement 2</v>
      </c>
    </row>
    <row r="366" spans="1:17" ht="43.5">
      <c r="A366" s="11" t="s">
        <v>1138</v>
      </c>
      <c r="B366" s="12" t="s">
        <v>1041</v>
      </c>
      <c r="C366" s="13" t="s">
        <v>197</v>
      </c>
      <c r="D366" s="13" t="s">
        <v>1139</v>
      </c>
      <c r="E366" s="13" t="s">
        <v>1140</v>
      </c>
      <c r="F366" s="14" t="s">
        <v>38</v>
      </c>
      <c r="G366" s="55" t="s">
        <v>252</v>
      </c>
      <c r="H366" s="15"/>
      <c r="I366" s="58"/>
      <c r="K366" s="16"/>
      <c r="L366" s="18"/>
      <c r="M366" s="16"/>
      <c r="N366" s="16"/>
      <c r="O366" s="31"/>
      <c r="P366" s="32"/>
      <c r="Q366" s="20" t="str">
        <f>IFERROR(VLOOKUP(G366,[1]MODULY_CBA!$B$3:$I$23,6,0),"")</f>
        <v>Inkrement 2</v>
      </c>
    </row>
    <row r="367" spans="1:17" ht="15">
      <c r="A367" s="11" t="s">
        <v>1141</v>
      </c>
      <c r="B367" s="12" t="s">
        <v>1041</v>
      </c>
      <c r="C367" s="47" t="s">
        <v>197</v>
      </c>
      <c r="D367" s="47" t="s">
        <v>1042</v>
      </c>
      <c r="E367" s="13" t="s">
        <v>1142</v>
      </c>
      <c r="F367" s="14" t="s">
        <v>38</v>
      </c>
      <c r="G367" s="55" t="s">
        <v>956</v>
      </c>
      <c r="H367" s="15"/>
      <c r="I367" s="58"/>
      <c r="K367" s="16"/>
      <c r="L367" s="18"/>
      <c r="M367" s="16"/>
      <c r="N367" s="16"/>
      <c r="O367" s="31"/>
      <c r="P367" s="32"/>
      <c r="Q367" s="20" t="str">
        <f>IFERROR(VLOOKUP(G367,[1]MODULY_CBA!$B$3:$I$23,6,0),"")</f>
        <v>Inkrement 5</v>
      </c>
    </row>
    <row r="368" spans="1:17" ht="15">
      <c r="A368" s="11" t="s">
        <v>1143</v>
      </c>
      <c r="B368" s="12" t="s">
        <v>1041</v>
      </c>
      <c r="C368" s="47" t="s">
        <v>389</v>
      </c>
      <c r="D368" s="47" t="s">
        <v>1095</v>
      </c>
      <c r="E368" s="47" t="s">
        <v>1144</v>
      </c>
      <c r="F368" s="14" t="s">
        <v>38</v>
      </c>
      <c r="G368" s="55" t="s">
        <v>252</v>
      </c>
      <c r="H368" s="15"/>
      <c r="I368" s="58"/>
      <c r="K368" s="16"/>
      <c r="L368" s="18"/>
      <c r="M368" s="16"/>
      <c r="N368" s="16"/>
      <c r="O368" s="31"/>
      <c r="P368" s="32"/>
      <c r="Q368" s="20" t="str">
        <f>IFERROR(VLOOKUP(G368,[1]MODULY_CBA!$B$3:$I$23,6,0),"")</f>
        <v>Inkrement 2</v>
      </c>
    </row>
    <row r="369" spans="1:17" ht="15">
      <c r="A369" s="11" t="s">
        <v>1145</v>
      </c>
      <c r="B369" s="12" t="s">
        <v>1041</v>
      </c>
      <c r="C369" s="47" t="s">
        <v>389</v>
      </c>
      <c r="D369" s="47" t="s">
        <v>1146</v>
      </c>
      <c r="E369" s="47" t="s">
        <v>1147</v>
      </c>
      <c r="F369" s="14" t="s">
        <v>38</v>
      </c>
      <c r="G369" s="55" t="s">
        <v>252</v>
      </c>
      <c r="H369" s="15"/>
      <c r="I369" s="58"/>
      <c r="K369" s="16"/>
      <c r="L369" s="18"/>
      <c r="M369" s="16"/>
      <c r="N369" s="16"/>
      <c r="O369" s="31"/>
      <c r="P369" s="32"/>
      <c r="Q369" s="20" t="str">
        <f>IFERROR(VLOOKUP(G369,[1]MODULY_CBA!$B$3:$I$23,6,0),"")</f>
        <v>Inkrement 2</v>
      </c>
    </row>
    <row r="370" spans="1:17" ht="29.25">
      <c r="A370" s="11" t="s">
        <v>1148</v>
      </c>
      <c r="B370" s="12" t="s">
        <v>1041</v>
      </c>
      <c r="C370" s="13" t="s">
        <v>396</v>
      </c>
      <c r="D370" s="13" t="s">
        <v>1058</v>
      </c>
      <c r="E370" s="13" t="s">
        <v>1149</v>
      </c>
      <c r="F370" s="14" t="s">
        <v>38</v>
      </c>
      <c r="G370" s="55" t="s">
        <v>252</v>
      </c>
      <c r="H370" s="15"/>
      <c r="I370" s="58"/>
      <c r="K370" s="16"/>
      <c r="L370" s="18"/>
      <c r="M370" s="16"/>
      <c r="N370" s="16"/>
      <c r="O370" s="31"/>
      <c r="P370" s="32"/>
      <c r="Q370" s="20" t="str">
        <f>IFERROR(VLOOKUP(G370,[1]MODULY_CBA!$B$3:$I$23,6,0),"")</f>
        <v>Inkrement 2</v>
      </c>
    </row>
    <row r="371" spans="1:17" ht="29.25">
      <c r="A371" s="11" t="s">
        <v>1150</v>
      </c>
      <c r="B371" s="12" t="s">
        <v>1041</v>
      </c>
      <c r="C371" s="13" t="s">
        <v>396</v>
      </c>
      <c r="D371" s="13" t="s">
        <v>241</v>
      </c>
      <c r="E371" s="13" t="s">
        <v>1151</v>
      </c>
      <c r="F371" s="14" t="s">
        <v>38</v>
      </c>
      <c r="G371" s="55" t="s">
        <v>252</v>
      </c>
      <c r="H371" s="15"/>
      <c r="I371" s="58"/>
      <c r="K371" s="16"/>
      <c r="L371" s="18"/>
      <c r="M371" s="16"/>
      <c r="N371" s="16"/>
      <c r="O371" s="31"/>
      <c r="P371" s="32"/>
      <c r="Q371" s="20" t="str">
        <f>IFERROR(VLOOKUP(G371,[1]MODULY_CBA!$B$3:$I$23,6,0),"")</f>
        <v>Inkrement 2</v>
      </c>
    </row>
    <row r="372" spans="1:17" ht="29.25">
      <c r="A372" s="11" t="s">
        <v>1152</v>
      </c>
      <c r="B372" s="12" t="s">
        <v>1041</v>
      </c>
      <c r="C372" s="13" t="s">
        <v>396</v>
      </c>
      <c r="D372" s="13" t="s">
        <v>1066</v>
      </c>
      <c r="E372" s="13" t="s">
        <v>1153</v>
      </c>
      <c r="F372" s="14" t="s">
        <v>38</v>
      </c>
      <c r="G372" s="55" t="s">
        <v>252</v>
      </c>
      <c r="H372" s="15"/>
      <c r="I372" s="58"/>
      <c r="K372" s="16"/>
      <c r="L372" s="18"/>
      <c r="M372" s="16"/>
      <c r="N372" s="16"/>
      <c r="O372" s="31"/>
      <c r="P372" s="32"/>
      <c r="Q372" s="20" t="str">
        <f>IFERROR(VLOOKUP(G372,[1]MODULY_CBA!$B$3:$I$23,6,0),"")</f>
        <v>Inkrement 2</v>
      </c>
    </row>
    <row r="373" spans="1:17" ht="29.25">
      <c r="A373" s="11" t="s">
        <v>1154</v>
      </c>
      <c r="B373" s="12" t="s">
        <v>1041</v>
      </c>
      <c r="C373" s="13" t="s">
        <v>396</v>
      </c>
      <c r="D373" s="13" t="s">
        <v>1069</v>
      </c>
      <c r="E373" s="13" t="s">
        <v>1155</v>
      </c>
      <c r="F373" s="14" t="s">
        <v>38</v>
      </c>
      <c r="G373" s="55" t="s">
        <v>252</v>
      </c>
      <c r="H373" s="15"/>
      <c r="I373" s="58"/>
      <c r="K373" s="16"/>
      <c r="L373" s="18"/>
      <c r="M373" s="16"/>
      <c r="N373" s="16"/>
      <c r="O373" s="31"/>
      <c r="P373" s="32"/>
      <c r="Q373" s="20" t="str">
        <f>IFERROR(VLOOKUP(G373,[1]MODULY_CBA!$B$3:$I$23,6,0),"")</f>
        <v>Inkrement 2</v>
      </c>
    </row>
    <row r="374" spans="1:17" ht="43.5">
      <c r="A374" s="11" t="s">
        <v>1156</v>
      </c>
      <c r="B374" s="12" t="s">
        <v>1041</v>
      </c>
      <c r="C374" s="13" t="s">
        <v>396</v>
      </c>
      <c r="D374" s="13" t="s">
        <v>1072</v>
      </c>
      <c r="E374" s="13" t="s">
        <v>1157</v>
      </c>
      <c r="F374" s="14" t="s">
        <v>38</v>
      </c>
      <c r="G374" s="55" t="s">
        <v>252</v>
      </c>
      <c r="H374" s="15"/>
      <c r="I374" s="58"/>
      <c r="K374" s="16"/>
      <c r="L374" s="18"/>
      <c r="M374" s="16"/>
      <c r="N374" s="16"/>
      <c r="O374" s="31"/>
      <c r="P374" s="32"/>
      <c r="Q374" s="20" t="str">
        <f>IFERROR(VLOOKUP(G374,[1]MODULY_CBA!$B$3:$I$23,6,0),"")</f>
        <v>Inkrement 2</v>
      </c>
    </row>
    <row r="375" spans="1:17" ht="29.25">
      <c r="A375" s="11" t="s">
        <v>1158</v>
      </c>
      <c r="B375" s="12" t="s">
        <v>1041</v>
      </c>
      <c r="C375" s="13" t="s">
        <v>396</v>
      </c>
      <c r="D375" s="13" t="s">
        <v>1075</v>
      </c>
      <c r="E375" s="13" t="s">
        <v>1159</v>
      </c>
      <c r="F375" s="14" t="s">
        <v>38</v>
      </c>
      <c r="G375" s="55" t="s">
        <v>252</v>
      </c>
      <c r="H375" s="15"/>
      <c r="I375" s="58"/>
      <c r="K375" s="16"/>
      <c r="L375" s="18"/>
      <c r="M375" s="16"/>
      <c r="N375" s="16"/>
      <c r="O375" s="31"/>
      <c r="P375" s="32"/>
      <c r="Q375" s="20" t="str">
        <f>IFERROR(VLOOKUP(G375,[1]MODULY_CBA!$B$3:$I$23,6,0),"")</f>
        <v>Inkrement 2</v>
      </c>
    </row>
    <row r="376" spans="1:17" ht="29.25">
      <c r="A376" s="11" t="s">
        <v>1160</v>
      </c>
      <c r="B376" s="27" t="s">
        <v>1041</v>
      </c>
      <c r="C376" s="42" t="s">
        <v>415</v>
      </c>
      <c r="D376" s="42" t="s">
        <v>1161</v>
      </c>
      <c r="E376" s="42" t="s">
        <v>1162</v>
      </c>
      <c r="F376" s="14" t="s">
        <v>38</v>
      </c>
      <c r="G376" s="55" t="s">
        <v>252</v>
      </c>
      <c r="H376" s="15"/>
      <c r="I376" s="58"/>
      <c r="K376" s="16"/>
      <c r="L376" s="18"/>
      <c r="M376" s="16"/>
      <c r="N376" s="16"/>
      <c r="O376" s="31"/>
      <c r="P376" s="32"/>
      <c r="Q376" s="20" t="str">
        <f>IFERROR(VLOOKUP(G376,[1]MODULY_CBA!$B$3:$I$23,6,0),"")</f>
        <v>Inkrement 2</v>
      </c>
    </row>
    <row r="377" spans="1:17" ht="29.25">
      <c r="A377" s="11" t="s">
        <v>1163</v>
      </c>
      <c r="B377" s="27" t="s">
        <v>1041</v>
      </c>
      <c r="C377" s="42" t="s">
        <v>415</v>
      </c>
      <c r="D377" s="42" t="s">
        <v>1164</v>
      </c>
      <c r="E377" s="42" t="s">
        <v>1165</v>
      </c>
      <c r="F377" s="14" t="s">
        <v>38</v>
      </c>
      <c r="G377" s="55" t="s">
        <v>252</v>
      </c>
      <c r="H377" s="15"/>
      <c r="I377" s="58"/>
      <c r="K377" s="16"/>
      <c r="L377" s="18"/>
      <c r="M377" s="16"/>
      <c r="N377" s="16"/>
      <c r="O377" s="31"/>
      <c r="P377" s="32"/>
      <c r="Q377" s="20" t="str">
        <f>IFERROR(VLOOKUP(G377,[1]MODULY_CBA!$B$3:$I$23,6,0),"")</f>
        <v>Inkrement 2</v>
      </c>
    </row>
    <row r="378" spans="1:17" ht="43.5">
      <c r="A378" s="11" t="s">
        <v>1166</v>
      </c>
      <c r="B378" s="12" t="s">
        <v>1041</v>
      </c>
      <c r="C378" s="13" t="s">
        <v>406</v>
      </c>
      <c r="D378" s="13" t="s">
        <v>1167</v>
      </c>
      <c r="E378" s="13" t="s">
        <v>1168</v>
      </c>
      <c r="F378" s="14" t="s">
        <v>38</v>
      </c>
      <c r="G378" s="55" t="s">
        <v>442</v>
      </c>
      <c r="H378" s="15"/>
      <c r="I378" s="58"/>
      <c r="K378" s="16"/>
      <c r="L378" s="18"/>
      <c r="M378" s="16"/>
      <c r="N378" s="16"/>
      <c r="O378" s="31"/>
      <c r="P378" s="32"/>
      <c r="Q378" s="20" t="str">
        <f>IFERROR(VLOOKUP(G378,[1]MODULY_CBA!$B$3:$I$23,6,0),"")</f>
        <v>Inkrement 1</v>
      </c>
    </row>
    <row r="379" spans="1:17" ht="15">
      <c r="A379" s="11" t="s">
        <v>1169</v>
      </c>
      <c r="B379" s="12" t="s">
        <v>1041</v>
      </c>
      <c r="C379" s="13" t="s">
        <v>406</v>
      </c>
      <c r="D379" s="13" t="s">
        <v>1170</v>
      </c>
      <c r="E379" s="13" t="s">
        <v>1171</v>
      </c>
      <c r="F379" s="14" t="s">
        <v>38</v>
      </c>
      <c r="G379" s="55" t="s">
        <v>442</v>
      </c>
      <c r="H379" s="15"/>
      <c r="I379" s="58"/>
      <c r="K379" s="16"/>
      <c r="L379" s="18"/>
      <c r="M379" s="16"/>
      <c r="N379" s="16"/>
      <c r="O379" s="31"/>
      <c r="P379" s="32"/>
      <c r="Q379" s="20" t="str">
        <f>IFERROR(VLOOKUP(G379,[1]MODULY_CBA!$B$3:$I$23,6,0),"")</f>
        <v>Inkrement 1</v>
      </c>
    </row>
    <row r="380" spans="1:17" ht="29.25">
      <c r="A380" s="11" t="s">
        <v>1172</v>
      </c>
      <c r="B380" s="12" t="s">
        <v>1041</v>
      </c>
      <c r="C380" s="13" t="s">
        <v>406</v>
      </c>
      <c r="D380" s="13" t="s">
        <v>1173</v>
      </c>
      <c r="E380" s="13" t="s">
        <v>1174</v>
      </c>
      <c r="F380" s="14" t="s">
        <v>38</v>
      </c>
      <c r="G380" s="55" t="s">
        <v>442</v>
      </c>
      <c r="H380" s="15"/>
      <c r="I380" s="58"/>
      <c r="K380" s="16"/>
      <c r="L380" s="18"/>
      <c r="M380" s="16"/>
      <c r="N380" s="16"/>
      <c r="O380" s="31"/>
      <c r="P380" s="32"/>
      <c r="Q380" s="20" t="str">
        <f>IFERROR(VLOOKUP(G380,[1]MODULY_CBA!$B$3:$I$23,6,0),"")</f>
        <v>Inkrement 1</v>
      </c>
    </row>
    <row r="381" spans="1:17" ht="43.5">
      <c r="A381" s="11" t="s">
        <v>1175</v>
      </c>
      <c r="B381" s="12" t="s">
        <v>1041</v>
      </c>
      <c r="C381" s="13" t="s">
        <v>406</v>
      </c>
      <c r="D381" s="13" t="s">
        <v>1176</v>
      </c>
      <c r="E381" s="13" t="s">
        <v>1177</v>
      </c>
      <c r="F381" s="14" t="s">
        <v>38</v>
      </c>
      <c r="G381" s="55" t="s">
        <v>442</v>
      </c>
      <c r="H381" s="15"/>
      <c r="I381" s="58"/>
      <c r="K381" s="16"/>
      <c r="L381" s="18"/>
      <c r="M381" s="16"/>
      <c r="N381" s="16"/>
      <c r="O381" s="31"/>
      <c r="P381" s="32"/>
      <c r="Q381" s="20" t="str">
        <f>IFERROR(VLOOKUP(G381,[1]MODULY_CBA!$B$3:$I$23,6,0),"")</f>
        <v>Inkrement 1</v>
      </c>
    </row>
    <row r="382" spans="1:17" ht="57.75">
      <c r="A382" s="11" t="s">
        <v>1178</v>
      </c>
      <c r="B382" s="12" t="s">
        <v>1041</v>
      </c>
      <c r="C382" s="13" t="s">
        <v>406</v>
      </c>
      <c r="D382" s="13" t="s">
        <v>1179</v>
      </c>
      <c r="E382" s="13" t="s">
        <v>1180</v>
      </c>
      <c r="F382" s="14" t="s">
        <v>38</v>
      </c>
      <c r="G382" s="55" t="s">
        <v>442</v>
      </c>
      <c r="H382" s="15"/>
      <c r="I382" s="58"/>
      <c r="K382" s="16"/>
      <c r="L382" s="18"/>
      <c r="M382" s="16"/>
      <c r="N382" s="16"/>
      <c r="O382" s="31"/>
      <c r="P382" s="32"/>
      <c r="Q382" s="20" t="str">
        <f>IFERROR(VLOOKUP(G382,[1]MODULY_CBA!$B$3:$I$23,6,0),"")</f>
        <v>Inkrement 1</v>
      </c>
    </row>
    <row r="383" spans="1:17" ht="29.25">
      <c r="A383" s="11" t="s">
        <v>1181</v>
      </c>
      <c r="B383" s="12" t="s">
        <v>1041</v>
      </c>
      <c r="C383" s="13" t="s">
        <v>406</v>
      </c>
      <c r="D383" s="13" t="s">
        <v>1182</v>
      </c>
      <c r="E383" s="13" t="s">
        <v>1183</v>
      </c>
      <c r="F383" s="14" t="s">
        <v>38</v>
      </c>
      <c r="G383" s="55" t="s">
        <v>442</v>
      </c>
      <c r="H383" s="15"/>
      <c r="I383" s="58"/>
      <c r="K383" s="16"/>
      <c r="L383" s="18"/>
      <c r="M383" s="16"/>
      <c r="N383" s="16"/>
      <c r="O383" s="31"/>
      <c r="P383" s="32"/>
      <c r="Q383" s="20" t="str">
        <f>IFERROR(VLOOKUP(G383,[1]MODULY_CBA!$B$3:$I$23,6,0),"")</f>
        <v>Inkrement 1</v>
      </c>
    </row>
    <row r="384" spans="1:17" ht="15">
      <c r="A384" s="11" t="s">
        <v>1184</v>
      </c>
      <c r="B384" s="12" t="s">
        <v>1041</v>
      </c>
      <c r="C384" s="13" t="s">
        <v>406</v>
      </c>
      <c r="D384" s="13" t="s">
        <v>1185</v>
      </c>
      <c r="E384" s="13" t="s">
        <v>1186</v>
      </c>
      <c r="F384" s="14" t="s">
        <v>38</v>
      </c>
      <c r="G384" s="55" t="s">
        <v>442</v>
      </c>
      <c r="H384" s="15"/>
      <c r="I384" s="58"/>
      <c r="K384" s="16"/>
      <c r="L384" s="18"/>
      <c r="M384" s="16"/>
      <c r="N384" s="16"/>
      <c r="O384" s="31"/>
      <c r="P384" s="32"/>
      <c r="Q384" s="20" t="str">
        <f>IFERROR(VLOOKUP(G384,[1]MODULY_CBA!$B$3:$I$23,6,0),"")</f>
        <v>Inkrement 1</v>
      </c>
    </row>
    <row r="385" spans="1:17" ht="29.25">
      <c r="A385" s="11" t="s">
        <v>1187</v>
      </c>
      <c r="B385" s="12" t="s">
        <v>1041</v>
      </c>
      <c r="C385" s="13" t="s">
        <v>406</v>
      </c>
      <c r="D385" s="13" t="s">
        <v>1188</v>
      </c>
      <c r="E385" s="13" t="s">
        <v>1189</v>
      </c>
      <c r="F385" s="14" t="s">
        <v>38</v>
      </c>
      <c r="G385" s="55" t="s">
        <v>442</v>
      </c>
      <c r="H385" s="15"/>
      <c r="I385" s="58"/>
      <c r="K385" s="16"/>
      <c r="L385" s="18"/>
      <c r="M385" s="16"/>
      <c r="N385" s="16"/>
      <c r="O385" s="31"/>
      <c r="P385" s="32"/>
      <c r="Q385" s="20" t="str">
        <f>IFERROR(VLOOKUP(G385,[1]MODULY_CBA!$B$3:$I$23,6,0),"")</f>
        <v>Inkrement 1</v>
      </c>
    </row>
    <row r="386" spans="1:17" ht="29.25">
      <c r="A386" s="11" t="s">
        <v>1190</v>
      </c>
      <c r="B386" s="12" t="s">
        <v>1041</v>
      </c>
      <c r="C386" s="13" t="s">
        <v>406</v>
      </c>
      <c r="D386" s="13" t="s">
        <v>1191</v>
      </c>
      <c r="E386" s="13" t="s">
        <v>1192</v>
      </c>
      <c r="F386" s="14" t="s">
        <v>38</v>
      </c>
      <c r="G386" s="55" t="s">
        <v>442</v>
      </c>
      <c r="H386" s="15"/>
      <c r="I386" s="58"/>
      <c r="K386" s="16"/>
      <c r="L386" s="18"/>
      <c r="M386" s="16"/>
      <c r="N386" s="16"/>
      <c r="O386" s="31"/>
      <c r="P386" s="32"/>
      <c r="Q386" s="20" t="str">
        <f>IFERROR(VLOOKUP(G386,[1]MODULY_CBA!$B$3:$I$23,6,0),"")</f>
        <v>Inkrement 1</v>
      </c>
    </row>
    <row r="387" spans="1:17" ht="171.75">
      <c r="A387" s="11" t="s">
        <v>1193</v>
      </c>
      <c r="B387" s="12" t="s">
        <v>1041</v>
      </c>
      <c r="C387" s="13" t="s">
        <v>406</v>
      </c>
      <c r="D387" s="13" t="s">
        <v>1194</v>
      </c>
      <c r="E387" s="13" t="s">
        <v>1195</v>
      </c>
      <c r="F387" s="14" t="s">
        <v>38</v>
      </c>
      <c r="G387" s="55" t="s">
        <v>442</v>
      </c>
      <c r="H387" s="15"/>
      <c r="I387" s="58"/>
      <c r="K387" s="16"/>
      <c r="L387" s="18"/>
      <c r="M387" s="16"/>
      <c r="N387" s="16"/>
      <c r="O387" s="31"/>
      <c r="P387" s="32"/>
      <c r="Q387" s="20" t="str">
        <f>IFERROR(VLOOKUP(G387,[1]MODULY_CBA!$B$3:$I$23,6,0),"")</f>
        <v>Inkrement 1</v>
      </c>
    </row>
    <row r="388" spans="1:17" ht="114.75">
      <c r="A388" s="11" t="s">
        <v>1196</v>
      </c>
      <c r="B388" s="12" t="s">
        <v>1041</v>
      </c>
      <c r="C388" s="13" t="s">
        <v>406</v>
      </c>
      <c r="D388" s="13" t="s">
        <v>1197</v>
      </c>
      <c r="E388" s="13" t="s">
        <v>1198</v>
      </c>
      <c r="F388" s="14" t="s">
        <v>38</v>
      </c>
      <c r="G388" s="55" t="s">
        <v>442</v>
      </c>
      <c r="H388" s="15"/>
      <c r="I388" s="58"/>
      <c r="K388" s="16"/>
      <c r="L388" s="18"/>
      <c r="M388" s="16"/>
      <c r="N388" s="16"/>
      <c r="O388" s="31"/>
      <c r="P388" s="32"/>
      <c r="Q388" s="20" t="str">
        <f>IFERROR(VLOOKUP(G388,[1]MODULY_CBA!$B$3:$I$23,6,0),"")</f>
        <v>Inkrement 1</v>
      </c>
    </row>
    <row r="389" spans="1:17" ht="100.5">
      <c r="A389" s="11" t="s">
        <v>1199</v>
      </c>
      <c r="B389" s="12" t="s">
        <v>1041</v>
      </c>
      <c r="C389" s="13" t="s">
        <v>406</v>
      </c>
      <c r="D389" s="13" t="s">
        <v>1200</v>
      </c>
      <c r="E389" s="13" t="s">
        <v>1201</v>
      </c>
      <c r="F389" s="14" t="s">
        <v>38</v>
      </c>
      <c r="G389" s="55" t="s">
        <v>442</v>
      </c>
      <c r="H389" s="15"/>
      <c r="I389" s="58"/>
      <c r="K389" s="16"/>
      <c r="L389" s="18"/>
      <c r="M389" s="16"/>
      <c r="N389" s="16"/>
      <c r="O389" s="31"/>
      <c r="P389" s="32"/>
      <c r="Q389" s="20" t="str">
        <f>IFERROR(VLOOKUP(G389,[1]MODULY_CBA!$B$3:$I$23,6,0),"")</f>
        <v>Inkrement 1</v>
      </c>
    </row>
    <row r="390" spans="1:17" ht="114.75">
      <c r="A390" s="11" t="s">
        <v>1202</v>
      </c>
      <c r="B390" s="12" t="s">
        <v>1041</v>
      </c>
      <c r="C390" s="13" t="s">
        <v>406</v>
      </c>
      <c r="D390" s="13" t="s">
        <v>1203</v>
      </c>
      <c r="E390" s="13" t="s">
        <v>1204</v>
      </c>
      <c r="F390" s="14" t="s">
        <v>38</v>
      </c>
      <c r="G390" s="55" t="s">
        <v>442</v>
      </c>
      <c r="H390" s="15"/>
      <c r="I390" s="58"/>
      <c r="K390" s="16"/>
      <c r="L390" s="18"/>
      <c r="M390" s="16"/>
      <c r="N390" s="16"/>
      <c r="O390" s="31"/>
      <c r="P390" s="32"/>
      <c r="Q390" s="20" t="str">
        <f>IFERROR(VLOOKUP(G390,[1]MODULY_CBA!$B$3:$I$23,6,0),"")</f>
        <v>Inkrement 1</v>
      </c>
    </row>
    <row r="391" spans="1:17" ht="57.75">
      <c r="A391" s="11" t="s">
        <v>1205</v>
      </c>
      <c r="B391" s="12" t="s">
        <v>1041</v>
      </c>
      <c r="C391" s="13" t="s">
        <v>406</v>
      </c>
      <c r="D391" s="13" t="s">
        <v>1206</v>
      </c>
      <c r="E391" s="13" t="s">
        <v>1207</v>
      </c>
      <c r="F391" s="14" t="s">
        <v>38</v>
      </c>
      <c r="G391" s="55" t="s">
        <v>442</v>
      </c>
      <c r="H391" s="15"/>
      <c r="I391" s="58"/>
      <c r="K391" s="16"/>
      <c r="L391" s="18"/>
      <c r="M391" s="16"/>
      <c r="N391" s="16"/>
      <c r="O391" s="31"/>
      <c r="P391" s="32"/>
      <c r="Q391" s="20" t="str">
        <f>IFERROR(VLOOKUP(G391,[1]MODULY_CBA!$B$3:$I$23,6,0),"")</f>
        <v>Inkrement 1</v>
      </c>
    </row>
    <row r="392" spans="1:17" ht="57.75">
      <c r="A392" s="11" t="s">
        <v>1208</v>
      </c>
      <c r="B392" s="12" t="s">
        <v>1041</v>
      </c>
      <c r="C392" s="13" t="s">
        <v>406</v>
      </c>
      <c r="D392" s="13" t="s">
        <v>1209</v>
      </c>
      <c r="E392" s="13" t="s">
        <v>1210</v>
      </c>
      <c r="F392" s="14" t="s">
        <v>38</v>
      </c>
      <c r="G392" s="55" t="s">
        <v>442</v>
      </c>
      <c r="H392" s="15"/>
      <c r="I392" s="58"/>
      <c r="K392" s="16"/>
      <c r="L392" s="18"/>
      <c r="M392" s="16"/>
      <c r="N392" s="16"/>
      <c r="O392" s="31"/>
      <c r="P392" s="32"/>
      <c r="Q392" s="20" t="str">
        <f>IFERROR(VLOOKUP(G392,[1]MODULY_CBA!$B$3:$I$23,6,0),"")</f>
        <v>Inkrement 1</v>
      </c>
    </row>
    <row r="393" spans="1:17" ht="43.5">
      <c r="A393" s="11" t="s">
        <v>1211</v>
      </c>
      <c r="B393" s="12" t="s">
        <v>1041</v>
      </c>
      <c r="C393" s="13" t="s">
        <v>406</v>
      </c>
      <c r="D393" s="13" t="s">
        <v>1212</v>
      </c>
      <c r="E393" s="13" t="s">
        <v>1213</v>
      </c>
      <c r="F393" s="14" t="s">
        <v>38</v>
      </c>
      <c r="G393" s="55" t="s">
        <v>442</v>
      </c>
      <c r="H393" s="15"/>
      <c r="I393" s="58"/>
      <c r="K393" s="16"/>
      <c r="L393" s="18"/>
      <c r="M393" s="16"/>
      <c r="N393" s="16"/>
      <c r="O393" s="31"/>
      <c r="P393" s="32"/>
      <c r="Q393" s="20" t="str">
        <f>IFERROR(VLOOKUP(G393,[1]MODULY_CBA!$B$3:$I$23,6,0),"")</f>
        <v>Inkrement 1</v>
      </c>
    </row>
    <row r="394" spans="1:17" ht="43.5">
      <c r="A394" s="11" t="s">
        <v>1214</v>
      </c>
      <c r="B394" s="12" t="s">
        <v>1041</v>
      </c>
      <c r="C394" s="13" t="s">
        <v>406</v>
      </c>
      <c r="D394" s="13" t="s">
        <v>1215</v>
      </c>
      <c r="E394" s="13" t="s">
        <v>1216</v>
      </c>
      <c r="F394" s="14" t="s">
        <v>38</v>
      </c>
      <c r="G394" s="55" t="s">
        <v>442</v>
      </c>
      <c r="H394" s="15"/>
      <c r="I394" s="58"/>
      <c r="K394" s="16"/>
      <c r="L394" s="18"/>
      <c r="M394" s="16"/>
      <c r="N394" s="16"/>
      <c r="O394" s="31"/>
      <c r="P394" s="32"/>
      <c r="Q394" s="20" t="str">
        <f>IFERROR(VLOOKUP(G394,[1]MODULY_CBA!$B$3:$I$23,6,0),"")</f>
        <v>Inkrement 1</v>
      </c>
    </row>
    <row r="395" spans="1:17" ht="57.75">
      <c r="A395" s="11" t="s">
        <v>1217</v>
      </c>
      <c r="B395" s="12" t="s">
        <v>1041</v>
      </c>
      <c r="C395" s="13" t="s">
        <v>406</v>
      </c>
      <c r="D395" s="13" t="s">
        <v>1218</v>
      </c>
      <c r="E395" s="13" t="s">
        <v>1219</v>
      </c>
      <c r="F395" s="14" t="s">
        <v>38</v>
      </c>
      <c r="G395" s="55" t="s">
        <v>442</v>
      </c>
      <c r="H395" s="15"/>
      <c r="I395" s="58"/>
      <c r="K395" s="16"/>
      <c r="L395" s="18"/>
      <c r="M395" s="16"/>
      <c r="N395" s="16"/>
      <c r="O395" s="31"/>
      <c r="P395" s="32"/>
      <c r="Q395" s="20" t="str">
        <f>IFERROR(VLOOKUP(G395,[1]MODULY_CBA!$B$3:$I$23,6,0),"")</f>
        <v>Inkrement 1</v>
      </c>
    </row>
    <row r="396" spans="1:17" ht="29.25">
      <c r="A396" s="11" t="s">
        <v>1220</v>
      </c>
      <c r="B396" s="12" t="s">
        <v>1041</v>
      </c>
      <c r="C396" s="13" t="s">
        <v>406</v>
      </c>
      <c r="D396" s="13" t="s">
        <v>1221</v>
      </c>
      <c r="E396" s="13" t="s">
        <v>1222</v>
      </c>
      <c r="F396" s="14" t="s">
        <v>38</v>
      </c>
      <c r="G396" s="55" t="s">
        <v>442</v>
      </c>
      <c r="H396" s="15"/>
      <c r="I396" s="58"/>
      <c r="K396" s="16"/>
      <c r="L396" s="18"/>
      <c r="M396" s="16"/>
      <c r="N396" s="16"/>
      <c r="O396" s="31"/>
      <c r="P396" s="32"/>
      <c r="Q396" s="20" t="str">
        <f>IFERROR(VLOOKUP(G396,[1]MODULY_CBA!$B$3:$I$23,6,0),"")</f>
        <v>Inkrement 1</v>
      </c>
    </row>
    <row r="397" spans="1:17" ht="15">
      <c r="A397" s="11" t="s">
        <v>1223</v>
      </c>
      <c r="B397" s="12" t="s">
        <v>1041</v>
      </c>
      <c r="C397" s="13" t="s">
        <v>406</v>
      </c>
      <c r="D397" s="13" t="s">
        <v>1224</v>
      </c>
      <c r="E397" s="13" t="s">
        <v>1225</v>
      </c>
      <c r="F397" s="14" t="s">
        <v>38</v>
      </c>
      <c r="G397" s="55" t="s">
        <v>442</v>
      </c>
      <c r="H397" s="15"/>
      <c r="I397" s="58"/>
      <c r="K397" s="16"/>
      <c r="L397" s="18"/>
      <c r="M397" s="16"/>
      <c r="N397" s="16"/>
      <c r="O397" s="31"/>
      <c r="P397" s="32"/>
      <c r="Q397" s="20" t="str">
        <f>IFERROR(VLOOKUP(G397,[1]MODULY_CBA!$B$3:$I$23,6,0),"")</f>
        <v>Inkrement 1</v>
      </c>
    </row>
    <row r="398" spans="1:17" ht="29.25">
      <c r="A398" s="11" t="s">
        <v>1226</v>
      </c>
      <c r="B398" s="12" t="s">
        <v>1041</v>
      </c>
      <c r="C398" s="13" t="s">
        <v>406</v>
      </c>
      <c r="D398" s="13" t="s">
        <v>1227</v>
      </c>
      <c r="E398" s="13" t="s">
        <v>1228</v>
      </c>
      <c r="F398" s="14" t="s">
        <v>38</v>
      </c>
      <c r="G398" s="55" t="s">
        <v>442</v>
      </c>
      <c r="H398" s="15"/>
      <c r="I398" s="58"/>
      <c r="K398" s="16"/>
      <c r="L398" s="18"/>
      <c r="M398" s="16"/>
      <c r="N398" s="16"/>
      <c r="O398" s="31"/>
      <c r="P398" s="32"/>
      <c r="Q398" s="20" t="str">
        <f>IFERROR(VLOOKUP(G398,[1]MODULY_CBA!$B$3:$I$23,6,0),"")</f>
        <v>Inkrement 1</v>
      </c>
    </row>
    <row r="399" spans="1:17" ht="57.75">
      <c r="A399" s="11" t="s">
        <v>1229</v>
      </c>
      <c r="B399" s="12" t="s">
        <v>1041</v>
      </c>
      <c r="C399" s="13" t="s">
        <v>406</v>
      </c>
      <c r="D399" s="13" t="s">
        <v>1230</v>
      </c>
      <c r="E399" s="13" t="s">
        <v>1231</v>
      </c>
      <c r="F399" s="14" t="s">
        <v>38</v>
      </c>
      <c r="G399" s="55" t="s">
        <v>442</v>
      </c>
      <c r="H399" s="15"/>
      <c r="I399" s="58"/>
      <c r="K399" s="16"/>
      <c r="L399" s="18"/>
      <c r="M399" s="16"/>
      <c r="N399" s="16"/>
      <c r="O399" s="31"/>
      <c r="P399" s="32"/>
      <c r="Q399" s="20" t="str">
        <f>IFERROR(VLOOKUP(G399,[1]MODULY_CBA!$B$3:$I$23,6,0),"")</f>
        <v>Inkrement 1</v>
      </c>
    </row>
    <row r="400" spans="1:17" ht="100.5">
      <c r="A400" s="11" t="s">
        <v>1232</v>
      </c>
      <c r="B400" s="12" t="s">
        <v>1041</v>
      </c>
      <c r="C400" s="13" t="s">
        <v>406</v>
      </c>
      <c r="D400" s="13" t="s">
        <v>1233</v>
      </c>
      <c r="E400" s="13" t="s">
        <v>1234</v>
      </c>
      <c r="F400" s="14" t="s">
        <v>38</v>
      </c>
      <c r="G400" s="55" t="s">
        <v>442</v>
      </c>
      <c r="H400" s="15"/>
      <c r="I400" s="58"/>
      <c r="K400" s="16"/>
      <c r="L400" s="18"/>
      <c r="M400" s="16"/>
      <c r="N400" s="16"/>
      <c r="O400" s="31"/>
      <c r="P400" s="32"/>
      <c r="Q400" s="20" t="str">
        <f>IFERROR(VLOOKUP(G400,[1]MODULY_CBA!$B$3:$I$23,6,0),"")</f>
        <v>Inkrement 1</v>
      </c>
    </row>
    <row r="401" spans="1:17" ht="43.5">
      <c r="A401" s="11" t="s">
        <v>1235</v>
      </c>
      <c r="B401" s="12" t="s">
        <v>1041</v>
      </c>
      <c r="C401" s="13" t="s">
        <v>406</v>
      </c>
      <c r="D401" s="13" t="s">
        <v>1236</v>
      </c>
      <c r="E401" s="13" t="s">
        <v>1237</v>
      </c>
      <c r="F401" s="14" t="s">
        <v>38</v>
      </c>
      <c r="G401" s="55" t="s">
        <v>442</v>
      </c>
      <c r="H401" s="15"/>
      <c r="I401" s="58"/>
      <c r="K401" s="16"/>
      <c r="L401" s="18"/>
      <c r="M401" s="16"/>
      <c r="N401" s="16"/>
      <c r="O401" s="31"/>
      <c r="P401" s="32"/>
      <c r="Q401" s="20" t="str">
        <f>IFERROR(VLOOKUP(G401,[1]MODULY_CBA!$B$3:$I$23,6,0),"")</f>
        <v>Inkrement 1</v>
      </c>
    </row>
    <row r="402" spans="1:17" ht="29.25">
      <c r="A402" s="11" t="s">
        <v>1238</v>
      </c>
      <c r="B402" s="12" t="s">
        <v>1041</v>
      </c>
      <c r="C402" s="13" t="s">
        <v>406</v>
      </c>
      <c r="D402" s="13" t="s">
        <v>1239</v>
      </c>
      <c r="E402" s="13" t="s">
        <v>1240</v>
      </c>
      <c r="F402" s="14" t="s">
        <v>38</v>
      </c>
      <c r="G402" s="55" t="s">
        <v>442</v>
      </c>
      <c r="H402" s="15"/>
      <c r="I402" s="58"/>
      <c r="K402" s="16"/>
      <c r="L402" s="18"/>
      <c r="M402" s="16"/>
      <c r="N402" s="16"/>
      <c r="O402" s="31"/>
      <c r="P402" s="32"/>
      <c r="Q402" s="20" t="str">
        <f>IFERROR(VLOOKUP(G402,[1]MODULY_CBA!$B$3:$I$23,6,0),"")</f>
        <v>Inkrement 1</v>
      </c>
    </row>
    <row r="403" spans="1:17" ht="15">
      <c r="A403" s="11" t="s">
        <v>1241</v>
      </c>
      <c r="B403" s="12" t="s">
        <v>1041</v>
      </c>
      <c r="C403" s="13" t="s">
        <v>406</v>
      </c>
      <c r="D403" s="13" t="s">
        <v>1242</v>
      </c>
      <c r="E403" s="13" t="s">
        <v>1243</v>
      </c>
      <c r="F403" s="14" t="s">
        <v>38</v>
      </c>
      <c r="G403" s="55" t="s">
        <v>442</v>
      </c>
      <c r="H403" s="15"/>
      <c r="I403" s="58"/>
      <c r="K403" s="16"/>
      <c r="L403" s="18"/>
      <c r="M403" s="16"/>
      <c r="N403" s="16"/>
      <c r="O403" s="31"/>
      <c r="P403" s="32"/>
      <c r="Q403" s="20" t="str">
        <f>IFERROR(VLOOKUP(G403,[1]MODULY_CBA!$B$3:$I$23,6,0),"")</f>
        <v>Inkrement 1</v>
      </c>
    </row>
    <row r="404" spans="1:17" ht="29.25">
      <c r="A404" s="11" t="s">
        <v>1244</v>
      </c>
      <c r="B404" s="27" t="s">
        <v>1041</v>
      </c>
      <c r="C404" s="28" t="s">
        <v>197</v>
      </c>
      <c r="D404" s="28" t="s">
        <v>1245</v>
      </c>
      <c r="E404" s="28"/>
      <c r="F404" s="14" t="s">
        <v>38</v>
      </c>
      <c r="G404" s="55" t="s">
        <v>442</v>
      </c>
      <c r="H404" s="15"/>
      <c r="I404" s="58"/>
      <c r="K404" s="16"/>
      <c r="L404" s="18"/>
      <c r="M404" s="16"/>
      <c r="N404" s="16"/>
      <c r="O404" s="31"/>
      <c r="P404" s="32"/>
      <c r="Q404" s="20" t="str">
        <f>IFERROR(VLOOKUP(G404,[1]MODULY_CBA!$B$3:$I$23,6,0),"")</f>
        <v>Inkrement 1</v>
      </c>
    </row>
    <row r="405" spans="1:17" ht="29.25">
      <c r="A405" s="11" t="s">
        <v>1246</v>
      </c>
      <c r="B405" s="12" t="s">
        <v>1041</v>
      </c>
      <c r="C405" s="13" t="s">
        <v>446</v>
      </c>
      <c r="D405" s="42" t="s">
        <v>1247</v>
      </c>
      <c r="E405" s="42" t="s">
        <v>1248</v>
      </c>
      <c r="F405" s="14" t="s">
        <v>38</v>
      </c>
      <c r="G405" s="55" t="s">
        <v>444</v>
      </c>
      <c r="H405" s="15"/>
      <c r="I405" s="58"/>
      <c r="K405" s="16"/>
      <c r="L405" s="18"/>
      <c r="M405" s="16"/>
      <c r="N405" s="16"/>
      <c r="O405" s="31"/>
      <c r="P405" s="32"/>
      <c r="Q405" s="20" t="str">
        <f>IFERROR(VLOOKUP(G405,[1]MODULY_CBA!$B$3:$I$23,6,0),"")</f>
        <v>Inkrement 4</v>
      </c>
    </row>
    <row r="406" spans="1:17" ht="29.25">
      <c r="A406" s="11" t="s">
        <v>1249</v>
      </c>
      <c r="B406" s="12" t="s">
        <v>1041</v>
      </c>
      <c r="C406" s="13" t="s">
        <v>446</v>
      </c>
      <c r="D406" s="42" t="s">
        <v>1250</v>
      </c>
      <c r="E406" s="42" t="s">
        <v>1251</v>
      </c>
      <c r="F406" s="14" t="s">
        <v>38</v>
      </c>
      <c r="G406" s="55" t="s">
        <v>444</v>
      </c>
      <c r="H406" s="15"/>
      <c r="I406" s="58"/>
      <c r="K406" s="16"/>
      <c r="L406" s="18"/>
      <c r="M406" s="16"/>
      <c r="N406" s="16"/>
      <c r="O406" s="31"/>
      <c r="P406" s="32"/>
      <c r="Q406" s="20" t="str">
        <f>IFERROR(VLOOKUP(G406,[1]MODULY_CBA!$B$3:$I$23,6,0),"")</f>
        <v>Inkrement 4</v>
      </c>
    </row>
    <row r="407" spans="1:17" ht="43.5">
      <c r="A407" s="11" t="s">
        <v>1252</v>
      </c>
      <c r="B407" s="12" t="s">
        <v>1041</v>
      </c>
      <c r="C407" s="13" t="s">
        <v>446</v>
      </c>
      <c r="D407" s="42" t="s">
        <v>1253</v>
      </c>
      <c r="E407" s="42" t="s">
        <v>1254</v>
      </c>
      <c r="F407" s="14" t="s">
        <v>38</v>
      </c>
      <c r="G407" s="55" t="s">
        <v>444</v>
      </c>
      <c r="H407" s="15"/>
      <c r="I407" s="58"/>
      <c r="K407" s="16"/>
      <c r="L407" s="18"/>
      <c r="M407" s="16"/>
      <c r="N407" s="16"/>
      <c r="O407" s="31"/>
      <c r="P407" s="32"/>
      <c r="Q407" s="20" t="str">
        <f>IFERROR(VLOOKUP(G407,[1]MODULY_CBA!$B$3:$I$23,6,0),"")</f>
        <v>Inkrement 4</v>
      </c>
    </row>
    <row r="408" spans="1:17" ht="43.5">
      <c r="A408" s="11" t="s">
        <v>1255</v>
      </c>
      <c r="B408" s="12" t="s">
        <v>1041</v>
      </c>
      <c r="C408" s="13" t="s">
        <v>258</v>
      </c>
      <c r="D408" s="13" t="s">
        <v>1256</v>
      </c>
      <c r="E408" s="13" t="s">
        <v>1257</v>
      </c>
      <c r="F408" s="14" t="s">
        <v>38</v>
      </c>
      <c r="G408" s="55" t="s">
        <v>483</v>
      </c>
      <c r="H408" s="15"/>
      <c r="I408" s="58"/>
      <c r="K408" s="16"/>
      <c r="L408" s="18"/>
      <c r="M408" s="16"/>
      <c r="N408" s="16"/>
      <c r="O408" s="31"/>
      <c r="P408" s="32"/>
      <c r="Q408" s="20" t="str">
        <f>IFERROR(VLOOKUP(G408,[1]MODULY_CBA!$B$3:$I$23,6,0),"")</f>
        <v>Inkrement 2</v>
      </c>
    </row>
    <row r="409" spans="1:17" ht="29.25">
      <c r="A409" s="11" t="s">
        <v>1258</v>
      </c>
      <c r="B409" s="12" t="s">
        <v>1041</v>
      </c>
      <c r="C409" s="13" t="s">
        <v>258</v>
      </c>
      <c r="D409" s="13" t="s">
        <v>1259</v>
      </c>
      <c r="E409" s="13" t="s">
        <v>1260</v>
      </c>
      <c r="F409" s="14" t="s">
        <v>38</v>
      </c>
      <c r="G409" s="55" t="s">
        <v>483</v>
      </c>
      <c r="H409" s="15"/>
      <c r="I409" s="58"/>
      <c r="K409" s="16"/>
      <c r="L409" s="18"/>
      <c r="M409" s="16"/>
      <c r="N409" s="16"/>
      <c r="O409" s="31"/>
      <c r="P409" s="32"/>
      <c r="Q409" s="20" t="str">
        <f>IFERROR(VLOOKUP(G409,[1]MODULY_CBA!$B$3:$I$23,6,0),"")</f>
        <v>Inkrement 2</v>
      </c>
    </row>
    <row r="410" spans="1:17" ht="43.5">
      <c r="A410" s="11" t="s">
        <v>1261</v>
      </c>
      <c r="B410" s="12" t="s">
        <v>1041</v>
      </c>
      <c r="C410" s="13" t="s">
        <v>258</v>
      </c>
      <c r="D410" s="13" t="s">
        <v>1262</v>
      </c>
      <c r="E410" s="13" t="s">
        <v>1263</v>
      </c>
      <c r="F410" s="14" t="s">
        <v>38</v>
      </c>
      <c r="G410" s="55" t="s">
        <v>483</v>
      </c>
      <c r="H410" s="15"/>
      <c r="I410" s="58"/>
      <c r="K410" s="16"/>
      <c r="L410" s="18"/>
      <c r="M410" s="16"/>
      <c r="N410" s="16"/>
      <c r="O410" s="31"/>
      <c r="P410" s="32"/>
      <c r="Q410" s="20" t="str">
        <f>IFERROR(VLOOKUP(G410,[1]MODULY_CBA!$B$3:$I$23,6,0),"")</f>
        <v>Inkrement 2</v>
      </c>
    </row>
    <row r="411" spans="1:17" ht="57.75">
      <c r="A411" s="11" t="s">
        <v>1264</v>
      </c>
      <c r="B411" s="12" t="s">
        <v>1041</v>
      </c>
      <c r="C411" s="13" t="s">
        <v>258</v>
      </c>
      <c r="D411" s="13" t="s">
        <v>1256</v>
      </c>
      <c r="E411" s="13" t="s">
        <v>1265</v>
      </c>
      <c r="F411" s="14" t="s">
        <v>38</v>
      </c>
      <c r="G411" s="55" t="s">
        <v>483</v>
      </c>
      <c r="H411" s="15"/>
      <c r="I411" s="58"/>
      <c r="K411" s="16"/>
      <c r="L411" s="18"/>
      <c r="M411" s="16"/>
      <c r="N411" s="16"/>
      <c r="O411" s="31"/>
      <c r="P411" s="32"/>
      <c r="Q411" s="20" t="str">
        <f>IFERROR(VLOOKUP(G411,[1]MODULY_CBA!$B$3:$I$23,6,0),"")</f>
        <v>Inkrement 2</v>
      </c>
    </row>
    <row r="412" spans="1:17" ht="29.25">
      <c r="A412" s="11" t="s">
        <v>1266</v>
      </c>
      <c r="B412" s="12" t="s">
        <v>1041</v>
      </c>
      <c r="C412" s="13" t="s">
        <v>258</v>
      </c>
      <c r="D412" s="13" t="s">
        <v>1259</v>
      </c>
      <c r="E412" s="13" t="s">
        <v>1260</v>
      </c>
      <c r="F412" s="14" t="s">
        <v>38</v>
      </c>
      <c r="G412" s="55" t="s">
        <v>483</v>
      </c>
      <c r="H412" s="15"/>
      <c r="I412" s="58"/>
      <c r="K412" s="16"/>
      <c r="L412" s="18"/>
      <c r="M412" s="16"/>
      <c r="N412" s="16"/>
      <c r="O412" s="31"/>
      <c r="P412" s="32"/>
      <c r="Q412" s="20" t="str">
        <f>IFERROR(VLOOKUP(G412,[1]MODULY_CBA!$B$3:$I$23,6,0),"")</f>
        <v>Inkrement 2</v>
      </c>
    </row>
    <row r="413" spans="1:17" ht="29.25">
      <c r="A413" s="11" t="s">
        <v>1267</v>
      </c>
      <c r="B413" s="12" t="s">
        <v>1041</v>
      </c>
      <c r="C413" s="13" t="s">
        <v>197</v>
      </c>
      <c r="D413" s="13" t="s">
        <v>1268</v>
      </c>
      <c r="E413" s="13" t="s">
        <v>1269</v>
      </c>
      <c r="F413" s="14" t="s">
        <v>38</v>
      </c>
      <c r="G413" s="55" t="s">
        <v>483</v>
      </c>
      <c r="H413" s="15"/>
      <c r="I413" s="58"/>
      <c r="K413" s="16"/>
      <c r="L413" s="18"/>
      <c r="M413" s="16"/>
      <c r="N413" s="16"/>
      <c r="O413" s="31"/>
      <c r="P413" s="32"/>
      <c r="Q413" s="20" t="str">
        <f>IFERROR(VLOOKUP(G413,[1]MODULY_CBA!$B$3:$I$23,6,0),"")</f>
        <v>Inkrement 2</v>
      </c>
    </row>
    <row r="414" spans="1:17" ht="43.5">
      <c r="A414" s="11" t="s">
        <v>1270</v>
      </c>
      <c r="B414" s="12" t="s">
        <v>1041</v>
      </c>
      <c r="C414" s="42" t="s">
        <v>95</v>
      </c>
      <c r="D414" s="42" t="s">
        <v>1271</v>
      </c>
      <c r="E414" s="42" t="s">
        <v>1272</v>
      </c>
      <c r="F414" s="14" t="s">
        <v>38</v>
      </c>
      <c r="G414" s="55" t="s">
        <v>527</v>
      </c>
      <c r="H414" s="15"/>
      <c r="I414" s="58"/>
      <c r="K414" s="16"/>
      <c r="L414" s="18"/>
      <c r="M414" s="16"/>
      <c r="N414" s="16"/>
      <c r="O414" s="31"/>
      <c r="P414" s="32"/>
      <c r="Q414" s="20" t="str">
        <f>IFERROR(VLOOKUP(G414,[1]MODULY_CBA!$B$3:$I$23,6,0),"")</f>
        <v>Inkrement 1</v>
      </c>
    </row>
    <row r="415" spans="1:17" ht="43.5">
      <c r="A415" s="11" t="s">
        <v>1273</v>
      </c>
      <c r="B415" s="12" t="s">
        <v>1041</v>
      </c>
      <c r="C415" s="42" t="s">
        <v>564</v>
      </c>
      <c r="D415" s="42" t="s">
        <v>1274</v>
      </c>
      <c r="E415" s="42" t="s">
        <v>1275</v>
      </c>
      <c r="F415" s="14" t="s">
        <v>38</v>
      </c>
      <c r="G415" s="55" t="s">
        <v>527</v>
      </c>
      <c r="H415" s="15"/>
      <c r="I415" s="58"/>
      <c r="K415" s="16"/>
      <c r="L415" s="18"/>
      <c r="M415" s="16"/>
      <c r="N415" s="16"/>
      <c r="O415" s="31"/>
      <c r="P415" s="32"/>
      <c r="Q415" s="20" t="str">
        <f>IFERROR(VLOOKUP(G415,[1]MODULY_CBA!$B$3:$I$23,6,0),"")</f>
        <v>Inkrement 1</v>
      </c>
    </row>
    <row r="416" spans="1:17" ht="29.25">
      <c r="A416" s="11" t="s">
        <v>1276</v>
      </c>
      <c r="B416" s="12" t="s">
        <v>1041</v>
      </c>
      <c r="C416" s="13" t="s">
        <v>571</v>
      </c>
      <c r="D416" s="13" t="s">
        <v>1250</v>
      </c>
      <c r="E416" s="13" t="s">
        <v>1277</v>
      </c>
      <c r="F416" s="14" t="s">
        <v>38</v>
      </c>
      <c r="G416" s="55" t="s">
        <v>527</v>
      </c>
      <c r="H416" s="15"/>
      <c r="I416" s="58"/>
      <c r="K416" s="16"/>
      <c r="L416" s="18"/>
      <c r="M416" s="16"/>
      <c r="N416" s="16"/>
      <c r="O416" s="31"/>
      <c r="P416" s="32"/>
      <c r="Q416" s="20" t="str">
        <f>IFERROR(VLOOKUP(G416,[1]MODULY_CBA!$B$3:$I$23,6,0),"")</f>
        <v>Inkrement 1</v>
      </c>
    </row>
    <row r="417" spans="1:17" ht="29.25">
      <c r="A417" s="11" t="s">
        <v>1278</v>
      </c>
      <c r="B417" s="12" t="s">
        <v>1041</v>
      </c>
      <c r="C417" s="13" t="s">
        <v>571</v>
      </c>
      <c r="D417" s="13" t="s">
        <v>1279</v>
      </c>
      <c r="E417" s="13" t="s">
        <v>1280</v>
      </c>
      <c r="F417" s="14" t="s">
        <v>38</v>
      </c>
      <c r="G417" s="55" t="s">
        <v>527</v>
      </c>
      <c r="H417" s="15"/>
      <c r="I417" s="58"/>
      <c r="K417" s="16"/>
      <c r="L417" s="18"/>
      <c r="M417" s="16"/>
      <c r="N417" s="16"/>
      <c r="O417" s="31"/>
      <c r="P417" s="32"/>
      <c r="Q417" s="20" t="str">
        <f>IFERROR(VLOOKUP(G417,[1]MODULY_CBA!$B$3:$I$23,6,0),"")</f>
        <v>Inkrement 1</v>
      </c>
    </row>
    <row r="418" spans="1:17" ht="29.25">
      <c r="A418" s="11" t="s">
        <v>1281</v>
      </c>
      <c r="B418" s="12" t="s">
        <v>1041</v>
      </c>
      <c r="C418" s="13" t="s">
        <v>571</v>
      </c>
      <c r="D418" s="13" t="s">
        <v>1092</v>
      </c>
      <c r="E418" s="13" t="s">
        <v>1282</v>
      </c>
      <c r="F418" s="14" t="s">
        <v>38</v>
      </c>
      <c r="G418" s="55" t="s">
        <v>527</v>
      </c>
      <c r="H418" s="15"/>
      <c r="I418" s="58"/>
      <c r="K418" s="16"/>
      <c r="L418" s="18"/>
      <c r="M418" s="16"/>
      <c r="N418" s="16"/>
      <c r="O418" s="31"/>
      <c r="P418" s="32"/>
      <c r="Q418" s="20" t="str">
        <f>IFERROR(VLOOKUP(G418,[1]MODULY_CBA!$B$3:$I$23,6,0),"")</f>
        <v>Inkrement 1</v>
      </c>
    </row>
    <row r="419" spans="1:17" ht="29.25">
      <c r="A419" s="11" t="s">
        <v>1283</v>
      </c>
      <c r="B419" s="12" t="s">
        <v>1041</v>
      </c>
      <c r="C419" s="13" t="s">
        <v>571</v>
      </c>
      <c r="D419" s="13" t="s">
        <v>1284</v>
      </c>
      <c r="E419" s="13" t="s">
        <v>1285</v>
      </c>
      <c r="F419" s="14" t="s">
        <v>38</v>
      </c>
      <c r="G419" s="55" t="s">
        <v>527</v>
      </c>
      <c r="H419" s="15"/>
      <c r="I419" s="58"/>
      <c r="K419" s="16"/>
      <c r="L419" s="18"/>
      <c r="M419" s="16"/>
      <c r="N419" s="16"/>
      <c r="O419" s="31"/>
      <c r="P419" s="32"/>
      <c r="Q419" s="20" t="str">
        <f>IFERROR(VLOOKUP(G419,[1]MODULY_CBA!$B$3:$I$23,6,0),"")</f>
        <v>Inkrement 1</v>
      </c>
    </row>
    <row r="420" spans="1:17" ht="43.5">
      <c r="A420" s="11" t="s">
        <v>1286</v>
      </c>
      <c r="B420" s="12" t="s">
        <v>1041</v>
      </c>
      <c r="C420" s="13" t="s">
        <v>571</v>
      </c>
      <c r="D420" s="13" t="s">
        <v>1287</v>
      </c>
      <c r="E420" s="13" t="s">
        <v>1288</v>
      </c>
      <c r="F420" s="14" t="s">
        <v>38</v>
      </c>
      <c r="G420" s="55" t="s">
        <v>527</v>
      </c>
      <c r="H420" s="15"/>
      <c r="I420" s="58"/>
      <c r="K420" s="16"/>
      <c r="L420" s="18"/>
      <c r="M420" s="16"/>
      <c r="N420" s="16"/>
      <c r="O420" s="31"/>
      <c r="P420" s="32"/>
      <c r="Q420" s="20" t="str">
        <f>IFERROR(VLOOKUP(G420,[1]MODULY_CBA!$B$3:$I$23,6,0),"")</f>
        <v>Inkrement 1</v>
      </c>
    </row>
    <row r="421" spans="1:17" ht="29.25">
      <c r="A421" s="11" t="s">
        <v>1289</v>
      </c>
      <c r="B421" s="12" t="s">
        <v>1041</v>
      </c>
      <c r="C421" s="13" t="s">
        <v>197</v>
      </c>
      <c r="D421" s="13" t="s">
        <v>160</v>
      </c>
      <c r="E421" s="13" t="s">
        <v>1290</v>
      </c>
      <c r="F421" s="14" t="s">
        <v>38</v>
      </c>
      <c r="G421" s="55" t="s">
        <v>527</v>
      </c>
      <c r="H421" s="15"/>
      <c r="I421" s="58"/>
      <c r="K421" s="16"/>
      <c r="L421" s="18"/>
      <c r="M421" s="16"/>
      <c r="N421" s="16"/>
      <c r="O421" s="31"/>
      <c r="P421" s="32"/>
      <c r="Q421" s="20" t="str">
        <f>IFERROR(VLOOKUP(G421,[1]MODULY_CBA!$B$3:$I$23,6,0),"")</f>
        <v>Inkrement 1</v>
      </c>
    </row>
    <row r="422" spans="1:17" ht="43.5">
      <c r="A422" s="11" t="s">
        <v>1291</v>
      </c>
      <c r="B422" s="12" t="s">
        <v>1041</v>
      </c>
      <c r="C422" s="13" t="s">
        <v>197</v>
      </c>
      <c r="D422" s="13" t="s">
        <v>1292</v>
      </c>
      <c r="E422" s="13" t="s">
        <v>1293</v>
      </c>
      <c r="F422" s="14" t="s">
        <v>38</v>
      </c>
      <c r="G422" s="55" t="s">
        <v>956</v>
      </c>
      <c r="H422" s="15"/>
      <c r="I422" s="58"/>
      <c r="K422" s="16"/>
      <c r="L422" s="18"/>
      <c r="M422" s="16"/>
      <c r="N422" s="16"/>
      <c r="O422" s="31"/>
      <c r="P422" s="32"/>
      <c r="Q422" s="20" t="str">
        <f>IFERROR(VLOOKUP(G422,[1]MODULY_CBA!$B$3:$I$23,6,0),"")</f>
        <v>Inkrement 5</v>
      </c>
    </row>
    <row r="423" spans="1:17" ht="43.5">
      <c r="A423" s="11" t="s">
        <v>1294</v>
      </c>
      <c r="B423" s="12" t="s">
        <v>1041</v>
      </c>
      <c r="C423" s="13" t="s">
        <v>197</v>
      </c>
      <c r="D423" s="13" t="s">
        <v>1295</v>
      </c>
      <c r="E423" s="13" t="s">
        <v>1296</v>
      </c>
      <c r="F423" s="14" t="s">
        <v>38</v>
      </c>
      <c r="G423" s="55" t="s">
        <v>956</v>
      </c>
      <c r="H423" s="15"/>
      <c r="I423" s="58"/>
      <c r="K423" s="16"/>
      <c r="L423" s="18"/>
      <c r="M423" s="16"/>
      <c r="N423" s="16"/>
      <c r="O423" s="31"/>
      <c r="P423" s="32"/>
      <c r="Q423" s="20" t="str">
        <f>IFERROR(VLOOKUP(G423,[1]MODULY_CBA!$B$3:$I$23,6,0),"")</f>
        <v>Inkrement 5</v>
      </c>
    </row>
    <row r="424" spans="1:17" ht="129">
      <c r="A424" s="11" t="s">
        <v>1297</v>
      </c>
      <c r="B424" s="12" t="s">
        <v>1041</v>
      </c>
      <c r="C424" s="13" t="s">
        <v>197</v>
      </c>
      <c r="D424" s="13" t="s">
        <v>1298</v>
      </c>
      <c r="E424" s="13" t="s">
        <v>1299</v>
      </c>
      <c r="F424" s="14" t="s">
        <v>38</v>
      </c>
      <c r="G424" s="55" t="s">
        <v>956</v>
      </c>
      <c r="H424" s="15"/>
      <c r="I424" s="58"/>
      <c r="K424" s="16"/>
      <c r="L424" s="18"/>
      <c r="M424" s="16"/>
      <c r="N424" s="16"/>
      <c r="O424" s="31"/>
      <c r="P424" s="32"/>
      <c r="Q424" s="20" t="str">
        <f>IFERROR(VLOOKUP(G424,[1]MODULY_CBA!$B$3:$I$23,6,0),"")</f>
        <v>Inkrement 5</v>
      </c>
    </row>
    <row r="425" spans="1:17" ht="29.25">
      <c r="A425" s="11" t="s">
        <v>1300</v>
      </c>
      <c r="B425" s="27" t="s">
        <v>1041</v>
      </c>
      <c r="C425" s="50" t="s">
        <v>47</v>
      </c>
      <c r="D425" s="13" t="s">
        <v>1301</v>
      </c>
      <c r="E425" s="13" t="s">
        <v>1302</v>
      </c>
      <c r="F425" s="14" t="s">
        <v>38</v>
      </c>
      <c r="G425" s="55" t="s">
        <v>527</v>
      </c>
      <c r="H425" s="15"/>
      <c r="I425" s="58"/>
      <c r="K425" s="16"/>
      <c r="L425" s="18"/>
      <c r="M425" s="16"/>
      <c r="N425" s="16"/>
      <c r="O425" s="31"/>
      <c r="P425" s="32"/>
      <c r="Q425" s="20" t="str">
        <f>IFERROR(VLOOKUP(G425,[1]MODULY_CBA!$B$3:$I$23,6,0),"")</f>
        <v>Inkrement 1</v>
      </c>
    </row>
    <row r="426" spans="1:17" ht="43.5">
      <c r="A426" s="11" t="s">
        <v>1303</v>
      </c>
      <c r="B426" s="27" t="s">
        <v>1041</v>
      </c>
      <c r="C426" s="50" t="s">
        <v>47</v>
      </c>
      <c r="D426" s="13" t="s">
        <v>1304</v>
      </c>
      <c r="E426" s="13" t="s">
        <v>1305</v>
      </c>
      <c r="F426" s="14" t="s">
        <v>38</v>
      </c>
      <c r="G426" s="55" t="s">
        <v>527</v>
      </c>
      <c r="H426" s="15"/>
      <c r="I426" s="58"/>
      <c r="K426" s="16"/>
      <c r="L426" s="18"/>
      <c r="M426" s="16"/>
      <c r="N426" s="16"/>
      <c r="O426" s="31"/>
      <c r="P426" s="32"/>
      <c r="Q426" s="20" t="str">
        <f>IFERROR(VLOOKUP(G426,[1]MODULY_CBA!$B$3:$I$23,6,0),"")</f>
        <v>Inkrement 1</v>
      </c>
    </row>
    <row r="427" spans="1:17" ht="43.5">
      <c r="A427" s="11" t="s">
        <v>1306</v>
      </c>
      <c r="B427" s="27" t="s">
        <v>1041</v>
      </c>
      <c r="C427" s="50" t="s">
        <v>47</v>
      </c>
      <c r="D427" s="13" t="s">
        <v>1307</v>
      </c>
      <c r="E427" s="13" t="s">
        <v>1308</v>
      </c>
      <c r="F427" s="14" t="s">
        <v>38</v>
      </c>
      <c r="G427" s="55" t="s">
        <v>527</v>
      </c>
      <c r="H427" s="15"/>
      <c r="I427" s="58"/>
      <c r="K427" s="16"/>
      <c r="L427" s="18"/>
      <c r="M427" s="16"/>
      <c r="N427" s="16"/>
      <c r="O427" s="31"/>
      <c r="P427" s="32"/>
      <c r="Q427" s="20" t="str">
        <f>IFERROR(VLOOKUP(G427,[1]MODULY_CBA!$B$3:$I$23,6,0),"")</f>
        <v>Inkrement 1</v>
      </c>
    </row>
    <row r="428" spans="1:17" ht="29.25">
      <c r="A428" s="11" t="s">
        <v>1309</v>
      </c>
      <c r="B428" s="27" t="s">
        <v>1041</v>
      </c>
      <c r="C428" s="50" t="s">
        <v>47</v>
      </c>
      <c r="D428" s="13" t="s">
        <v>1310</v>
      </c>
      <c r="E428" s="13" t="s">
        <v>1311</v>
      </c>
      <c r="F428" s="14" t="s">
        <v>38</v>
      </c>
      <c r="G428" s="55" t="s">
        <v>527</v>
      </c>
      <c r="H428" s="15"/>
      <c r="I428" s="58"/>
      <c r="K428" s="16"/>
      <c r="L428" s="18"/>
      <c r="M428" s="16"/>
      <c r="N428" s="16"/>
      <c r="O428" s="31"/>
      <c r="P428" s="32"/>
      <c r="Q428" s="20" t="str">
        <f>IFERROR(VLOOKUP(G428,[1]MODULY_CBA!$B$3:$I$23,6,0),"")</f>
        <v>Inkrement 1</v>
      </c>
    </row>
    <row r="429" spans="1:17" ht="29.25">
      <c r="A429" s="11" t="s">
        <v>1312</v>
      </c>
      <c r="B429" s="27" t="s">
        <v>1041</v>
      </c>
      <c r="C429" s="50" t="s">
        <v>47</v>
      </c>
      <c r="D429" s="13" t="s">
        <v>1313</v>
      </c>
      <c r="E429" s="13" t="s">
        <v>1314</v>
      </c>
      <c r="F429" s="14" t="s">
        <v>38</v>
      </c>
      <c r="G429" s="55" t="s">
        <v>527</v>
      </c>
      <c r="H429" s="15"/>
      <c r="I429" s="58"/>
      <c r="K429" s="16"/>
      <c r="L429" s="18"/>
      <c r="M429" s="16"/>
      <c r="N429" s="16"/>
      <c r="O429" s="31"/>
      <c r="P429" s="32"/>
      <c r="Q429" s="20" t="str">
        <f>IFERROR(VLOOKUP(G429,[1]MODULY_CBA!$B$3:$I$23,6,0),"")</f>
        <v>Inkrement 1</v>
      </c>
    </row>
    <row r="430" spans="1:17" ht="43.5">
      <c r="A430" s="11" t="s">
        <v>1315</v>
      </c>
      <c r="B430" s="27" t="s">
        <v>1041</v>
      </c>
      <c r="C430" s="50" t="s">
        <v>47</v>
      </c>
      <c r="D430" s="13" t="s">
        <v>1316</v>
      </c>
      <c r="E430" s="13" t="s">
        <v>1317</v>
      </c>
      <c r="F430" s="14" t="s">
        <v>38</v>
      </c>
      <c r="G430" s="55" t="s">
        <v>527</v>
      </c>
      <c r="H430" s="15"/>
      <c r="I430" s="58"/>
      <c r="K430" s="16"/>
      <c r="L430" s="18"/>
      <c r="M430" s="16"/>
      <c r="N430" s="16"/>
      <c r="O430" s="31"/>
      <c r="P430" s="32"/>
      <c r="Q430" s="20" t="str">
        <f>IFERROR(VLOOKUP(G430,[1]MODULY_CBA!$B$3:$I$23,6,0),"")</f>
        <v>Inkrement 1</v>
      </c>
    </row>
    <row r="431" spans="1:17" ht="43.5">
      <c r="A431" s="11" t="s">
        <v>1318</v>
      </c>
      <c r="B431" s="27" t="s">
        <v>1041</v>
      </c>
      <c r="C431" s="50" t="s">
        <v>47</v>
      </c>
      <c r="D431" s="13" t="s">
        <v>1319</v>
      </c>
      <c r="E431" s="13" t="s">
        <v>1320</v>
      </c>
      <c r="F431" s="14" t="s">
        <v>38</v>
      </c>
      <c r="G431" s="55" t="s">
        <v>527</v>
      </c>
      <c r="H431" s="15"/>
      <c r="I431" s="58"/>
      <c r="K431" s="16"/>
      <c r="L431" s="18"/>
      <c r="M431" s="16"/>
      <c r="N431" s="16"/>
      <c r="O431" s="31"/>
      <c r="P431" s="32"/>
      <c r="Q431" s="20" t="str">
        <f>IFERROR(VLOOKUP(G431,[1]MODULY_CBA!$B$3:$I$23,6,0),"")</f>
        <v>Inkrement 1</v>
      </c>
    </row>
    <row r="432" spans="1:17" ht="29.25">
      <c r="A432" s="11" t="s">
        <v>1321</v>
      </c>
      <c r="B432" s="27" t="s">
        <v>1041</v>
      </c>
      <c r="C432" s="50" t="s">
        <v>47</v>
      </c>
      <c r="D432" s="13" t="s">
        <v>1322</v>
      </c>
      <c r="E432" s="13" t="s">
        <v>1323</v>
      </c>
      <c r="F432" s="14" t="s">
        <v>38</v>
      </c>
      <c r="G432" s="55" t="s">
        <v>527</v>
      </c>
      <c r="H432" s="15"/>
      <c r="I432" s="58"/>
      <c r="K432" s="16"/>
      <c r="L432" s="18"/>
      <c r="M432" s="16"/>
      <c r="N432" s="16"/>
      <c r="O432" s="31"/>
      <c r="P432" s="32"/>
      <c r="Q432" s="20" t="str">
        <f>IFERROR(VLOOKUP(G432,[1]MODULY_CBA!$B$3:$I$23,6,0),"")</f>
        <v>Inkrement 1</v>
      </c>
    </row>
    <row r="433" spans="1:17" ht="43.5">
      <c r="A433" s="11" t="s">
        <v>1324</v>
      </c>
      <c r="B433" s="27" t="s">
        <v>1041</v>
      </c>
      <c r="C433" s="50" t="s">
        <v>47</v>
      </c>
      <c r="D433" s="13" t="s">
        <v>1325</v>
      </c>
      <c r="E433" s="13" t="s">
        <v>1326</v>
      </c>
      <c r="F433" s="14" t="s">
        <v>38</v>
      </c>
      <c r="G433" s="55" t="s">
        <v>527</v>
      </c>
      <c r="H433" s="15"/>
      <c r="I433" s="58"/>
      <c r="K433" s="16"/>
      <c r="L433" s="18"/>
      <c r="M433" s="16"/>
      <c r="N433" s="16"/>
      <c r="O433" s="31"/>
      <c r="P433" s="32"/>
      <c r="Q433" s="20" t="str">
        <f>IFERROR(VLOOKUP(G433,[1]MODULY_CBA!$B$3:$I$23,6,0),"")</f>
        <v>Inkrement 1</v>
      </c>
    </row>
    <row r="434" spans="1:17" ht="29.25">
      <c r="A434" s="11" t="s">
        <v>1327</v>
      </c>
      <c r="B434" s="27" t="s">
        <v>1041</v>
      </c>
      <c r="C434" s="42" t="s">
        <v>669</v>
      </c>
      <c r="D434" s="42" t="s">
        <v>1328</v>
      </c>
      <c r="E434" s="42" t="s">
        <v>1329</v>
      </c>
      <c r="F434" s="14" t="s">
        <v>38</v>
      </c>
      <c r="G434" s="55" t="s">
        <v>527</v>
      </c>
      <c r="H434" s="15"/>
      <c r="I434" s="58"/>
      <c r="K434" s="16"/>
      <c r="L434" s="18"/>
      <c r="M434" s="16"/>
      <c r="N434" s="16"/>
      <c r="O434" s="31"/>
      <c r="P434" s="32"/>
      <c r="Q434" s="20" t="str">
        <f>IFERROR(VLOOKUP(G434,[1]MODULY_CBA!$B$3:$I$23,6,0),"")</f>
        <v>Inkrement 1</v>
      </c>
    </row>
    <row r="435" spans="1:17" ht="42.75">
      <c r="A435" s="11" t="s">
        <v>1330</v>
      </c>
      <c r="B435" s="27" t="s">
        <v>1041</v>
      </c>
      <c r="C435" s="28" t="s">
        <v>197</v>
      </c>
      <c r="D435" s="59" t="s">
        <v>1331</v>
      </c>
      <c r="E435" s="52" t="s">
        <v>1332</v>
      </c>
      <c r="F435" s="14" t="s">
        <v>38</v>
      </c>
      <c r="G435" s="55" t="s">
        <v>527</v>
      </c>
      <c r="H435" s="15"/>
      <c r="I435" s="58"/>
      <c r="K435" s="16"/>
      <c r="L435" s="18"/>
      <c r="M435" s="16"/>
      <c r="N435" s="16"/>
      <c r="O435" s="31"/>
      <c r="P435" s="32"/>
      <c r="Q435" s="20" t="str">
        <f>IFERROR(VLOOKUP(G435,[1]MODULY_CBA!$B$3:$I$23,6,0),"")</f>
        <v>Inkrement 1</v>
      </c>
    </row>
    <row r="436" spans="1:17" ht="29.25">
      <c r="A436" s="11" t="s">
        <v>1333</v>
      </c>
      <c r="B436" s="27" t="s">
        <v>1041</v>
      </c>
      <c r="C436" s="28" t="s">
        <v>197</v>
      </c>
      <c r="D436" s="59" t="s">
        <v>1334</v>
      </c>
      <c r="E436" s="28" t="s">
        <v>1335</v>
      </c>
      <c r="F436" s="14" t="s">
        <v>38</v>
      </c>
      <c r="G436" s="55" t="s">
        <v>527</v>
      </c>
      <c r="H436" s="15"/>
      <c r="I436" s="58"/>
      <c r="K436" s="16"/>
      <c r="L436" s="18"/>
      <c r="M436" s="16"/>
      <c r="N436" s="16"/>
      <c r="O436" s="31"/>
      <c r="P436" s="32"/>
      <c r="Q436" s="20" t="str">
        <f>IFERROR(VLOOKUP(G436,[1]MODULY_CBA!$B$3:$I$23,6,0),"")</f>
        <v>Inkrement 1</v>
      </c>
    </row>
    <row r="437" spans="1:17" ht="29.25">
      <c r="A437" s="11" t="s">
        <v>1336</v>
      </c>
      <c r="B437" s="12" t="s">
        <v>1041</v>
      </c>
      <c r="C437" s="13" t="s">
        <v>691</v>
      </c>
      <c r="D437" s="13" t="s">
        <v>1337</v>
      </c>
      <c r="E437" s="13" t="s">
        <v>1338</v>
      </c>
      <c r="F437" s="14" t="s">
        <v>38</v>
      </c>
      <c r="G437" s="55" t="s">
        <v>689</v>
      </c>
      <c r="H437" s="15"/>
      <c r="I437" s="58"/>
      <c r="K437" s="16"/>
      <c r="L437" s="18"/>
      <c r="M437" s="16"/>
      <c r="N437" s="16"/>
      <c r="O437" s="31"/>
      <c r="P437" s="32"/>
      <c r="Q437" s="20" t="str">
        <f>IFERROR(VLOOKUP(G437,[1]MODULY_CBA!$B$3:$I$23,6,0),"")</f>
        <v>Inkrement 4</v>
      </c>
    </row>
    <row r="438" spans="1:17" ht="29.25">
      <c r="A438" s="11" t="s">
        <v>1339</v>
      </c>
      <c r="B438" s="12" t="s">
        <v>1041</v>
      </c>
      <c r="C438" s="13" t="s">
        <v>691</v>
      </c>
      <c r="D438" s="13" t="s">
        <v>1069</v>
      </c>
      <c r="E438" s="13" t="s">
        <v>1340</v>
      </c>
      <c r="F438" s="14" t="s">
        <v>38</v>
      </c>
      <c r="G438" s="55" t="s">
        <v>689</v>
      </c>
      <c r="H438" s="15"/>
      <c r="I438" s="58"/>
      <c r="K438" s="16"/>
      <c r="L438" s="18"/>
      <c r="M438" s="16"/>
      <c r="N438" s="16"/>
      <c r="O438" s="31"/>
      <c r="P438" s="32"/>
      <c r="Q438" s="20" t="str">
        <f>IFERROR(VLOOKUP(G438,[1]MODULY_CBA!$B$3:$I$23,6,0),"")</f>
        <v>Inkrement 4</v>
      </c>
    </row>
    <row r="439" spans="1:17" ht="43.5">
      <c r="A439" s="11" t="s">
        <v>1341</v>
      </c>
      <c r="B439" s="12" t="s">
        <v>1041</v>
      </c>
      <c r="C439" s="13" t="s">
        <v>691</v>
      </c>
      <c r="D439" s="13" t="s">
        <v>1342</v>
      </c>
      <c r="E439" s="13" t="s">
        <v>1343</v>
      </c>
      <c r="F439" s="14" t="s">
        <v>38</v>
      </c>
      <c r="G439" s="55" t="s">
        <v>689</v>
      </c>
      <c r="H439" s="15"/>
      <c r="I439" s="58"/>
      <c r="K439" s="16"/>
      <c r="L439" s="18"/>
      <c r="M439" s="16"/>
      <c r="N439" s="16"/>
      <c r="O439" s="31"/>
      <c r="P439" s="32"/>
      <c r="Q439" s="20" t="str">
        <f>IFERROR(VLOOKUP(G439,[1]MODULY_CBA!$B$3:$I$23,6,0),"")</f>
        <v>Inkrement 4</v>
      </c>
    </row>
    <row r="440" spans="1:17" ht="29.25">
      <c r="A440" s="11" t="s">
        <v>1344</v>
      </c>
      <c r="B440" s="12" t="s">
        <v>1041</v>
      </c>
      <c r="C440" s="13" t="s">
        <v>729</v>
      </c>
      <c r="D440" s="13" t="s">
        <v>1345</v>
      </c>
      <c r="E440" s="13" t="s">
        <v>1346</v>
      </c>
      <c r="F440" s="14" t="s">
        <v>38</v>
      </c>
      <c r="G440" s="55" t="s">
        <v>727</v>
      </c>
      <c r="H440" s="15"/>
      <c r="I440" s="58"/>
      <c r="K440" s="16"/>
      <c r="L440" s="18"/>
      <c r="M440" s="16"/>
      <c r="N440" s="16"/>
      <c r="O440" s="31"/>
      <c r="P440" s="32"/>
      <c r="Q440" s="20" t="str">
        <f>IFERROR(VLOOKUP(G440,[1]MODULY_CBA!$B$3:$I$23,6,0),"")</f>
        <v>Inkrement 5</v>
      </c>
    </row>
    <row r="441" spans="1:17" ht="43.5">
      <c r="A441" s="11" t="s">
        <v>1347</v>
      </c>
      <c r="B441" s="12" t="s">
        <v>1041</v>
      </c>
      <c r="C441" s="13" t="s">
        <v>729</v>
      </c>
      <c r="D441" s="13" t="s">
        <v>1069</v>
      </c>
      <c r="E441" s="13" t="s">
        <v>1348</v>
      </c>
      <c r="F441" s="14" t="s">
        <v>38</v>
      </c>
      <c r="G441" s="55" t="s">
        <v>727</v>
      </c>
      <c r="H441" s="15"/>
      <c r="I441" s="58"/>
      <c r="K441" s="16"/>
      <c r="L441" s="18"/>
      <c r="M441" s="16"/>
      <c r="N441" s="16"/>
      <c r="O441" s="31"/>
      <c r="P441" s="32"/>
      <c r="Q441" s="20" t="str">
        <f>IFERROR(VLOOKUP(G441,[1]MODULY_CBA!$B$3:$I$23,6,0),"")</f>
        <v>Inkrement 5</v>
      </c>
    </row>
    <row r="442" spans="1:17" ht="29.25">
      <c r="A442" s="11" t="s">
        <v>1349</v>
      </c>
      <c r="B442" s="12" t="s">
        <v>1041</v>
      </c>
      <c r="C442" s="13" t="s">
        <v>729</v>
      </c>
      <c r="D442" s="13" t="s">
        <v>1350</v>
      </c>
      <c r="E442" s="13" t="s">
        <v>1351</v>
      </c>
      <c r="F442" s="14" t="s">
        <v>38</v>
      </c>
      <c r="G442" s="55" t="s">
        <v>727</v>
      </c>
      <c r="H442" s="15"/>
      <c r="I442" s="58"/>
      <c r="K442" s="16"/>
      <c r="L442" s="18"/>
      <c r="M442" s="16"/>
      <c r="N442" s="16"/>
      <c r="O442" s="31"/>
      <c r="P442" s="32"/>
      <c r="Q442" s="20" t="str">
        <f>IFERROR(VLOOKUP(G442,[1]MODULY_CBA!$B$3:$I$23,6,0),"")</f>
        <v>Inkrement 5</v>
      </c>
    </row>
    <row r="443" spans="1:17" ht="29.25">
      <c r="A443" s="11" t="s">
        <v>1352</v>
      </c>
      <c r="B443" s="12" t="s">
        <v>1041</v>
      </c>
      <c r="C443" s="13" t="s">
        <v>729</v>
      </c>
      <c r="D443" s="13" t="s">
        <v>1353</v>
      </c>
      <c r="E443" s="13" t="s">
        <v>1354</v>
      </c>
      <c r="F443" s="14" t="s">
        <v>38</v>
      </c>
      <c r="G443" s="55" t="s">
        <v>727</v>
      </c>
      <c r="H443" s="15"/>
      <c r="I443" s="58"/>
      <c r="K443" s="16"/>
      <c r="L443" s="18"/>
      <c r="M443" s="16"/>
      <c r="N443" s="16"/>
      <c r="O443" s="31"/>
      <c r="P443" s="32"/>
      <c r="Q443" s="20" t="str">
        <f>IFERROR(VLOOKUP(G443,[1]MODULY_CBA!$B$3:$I$23,6,0),"")</f>
        <v>Inkrement 5</v>
      </c>
    </row>
    <row r="444" spans="1:17" ht="29.25">
      <c r="A444" s="11" t="s">
        <v>1355</v>
      </c>
      <c r="B444" s="12" t="s">
        <v>1041</v>
      </c>
      <c r="C444" s="13" t="s">
        <v>729</v>
      </c>
      <c r="D444" s="13" t="s">
        <v>1356</v>
      </c>
      <c r="E444" s="13" t="s">
        <v>1357</v>
      </c>
      <c r="F444" s="14" t="s">
        <v>38</v>
      </c>
      <c r="G444" s="55" t="s">
        <v>727</v>
      </c>
      <c r="H444" s="15"/>
      <c r="I444" s="58"/>
      <c r="K444" s="16"/>
      <c r="L444" s="18"/>
      <c r="M444" s="16"/>
      <c r="N444" s="16"/>
      <c r="O444" s="31"/>
      <c r="P444" s="32"/>
      <c r="Q444" s="20" t="str">
        <f>IFERROR(VLOOKUP(G444,[1]MODULY_CBA!$B$3:$I$23,6,0),"")</f>
        <v>Inkrement 5</v>
      </c>
    </row>
    <row r="445" spans="1:17" ht="29.25">
      <c r="A445" s="11" t="s">
        <v>1358</v>
      </c>
      <c r="B445" s="12" t="s">
        <v>1041</v>
      </c>
      <c r="C445" s="13" t="s">
        <v>772</v>
      </c>
      <c r="D445" s="13" t="s">
        <v>1250</v>
      </c>
      <c r="E445" s="13" t="s">
        <v>1359</v>
      </c>
      <c r="F445" s="14" t="s">
        <v>38</v>
      </c>
      <c r="G445" s="55" t="s">
        <v>775</v>
      </c>
      <c r="H445" s="15"/>
      <c r="I445" s="58"/>
      <c r="K445" s="16"/>
      <c r="L445" s="18"/>
      <c r="M445" s="16"/>
      <c r="N445" s="16"/>
      <c r="O445" s="31"/>
      <c r="P445" s="32"/>
      <c r="Q445" s="20" t="str">
        <f>IFERROR(VLOOKUP(G445,[1]MODULY_CBA!$B$3:$I$23,6,0),"")</f>
        <v>Inkrement 5</v>
      </c>
    </row>
    <row r="446" spans="1:17" ht="29.25">
      <c r="A446" s="11" t="s">
        <v>1360</v>
      </c>
      <c r="B446" s="12" t="s">
        <v>1041</v>
      </c>
      <c r="C446" s="13" t="s">
        <v>772</v>
      </c>
      <c r="D446" s="13" t="s">
        <v>1361</v>
      </c>
      <c r="E446" s="13" t="s">
        <v>1362</v>
      </c>
      <c r="F446" s="14" t="s">
        <v>38</v>
      </c>
      <c r="G446" s="55" t="s">
        <v>775</v>
      </c>
      <c r="H446" s="15"/>
      <c r="I446" s="58"/>
      <c r="K446" s="16"/>
      <c r="L446" s="18"/>
      <c r="M446" s="16"/>
      <c r="N446" s="16"/>
      <c r="O446" s="31"/>
      <c r="P446" s="32"/>
      <c r="Q446" s="20" t="str">
        <f>IFERROR(VLOOKUP(G446,[1]MODULY_CBA!$B$3:$I$23,6,0),"")</f>
        <v>Inkrement 5</v>
      </c>
    </row>
    <row r="447" spans="1:17" ht="29.25">
      <c r="A447" s="11" t="s">
        <v>1363</v>
      </c>
      <c r="B447" s="12" t="s">
        <v>1041</v>
      </c>
      <c r="C447" s="13" t="s">
        <v>772</v>
      </c>
      <c r="D447" s="13" t="s">
        <v>1364</v>
      </c>
      <c r="E447" s="13" t="s">
        <v>1365</v>
      </c>
      <c r="F447" s="14" t="s">
        <v>38</v>
      </c>
      <c r="G447" s="55" t="s">
        <v>775</v>
      </c>
      <c r="H447" s="15"/>
      <c r="I447" s="58"/>
      <c r="K447" s="16"/>
      <c r="L447" s="18"/>
      <c r="M447" s="16"/>
      <c r="N447" s="16"/>
      <c r="O447" s="31"/>
      <c r="P447" s="32"/>
      <c r="Q447" s="20" t="str">
        <f>IFERROR(VLOOKUP(G447,[1]MODULY_CBA!$B$3:$I$23,6,0),"")</f>
        <v>Inkrement 5</v>
      </c>
    </row>
    <row r="448" spans="1:17" ht="29.25">
      <c r="A448" s="11" t="s">
        <v>1366</v>
      </c>
      <c r="B448" s="12" t="s">
        <v>1041</v>
      </c>
      <c r="C448" s="13" t="s">
        <v>772</v>
      </c>
      <c r="D448" s="13" t="s">
        <v>1367</v>
      </c>
      <c r="E448" s="13" t="s">
        <v>1368</v>
      </c>
      <c r="F448" s="14" t="s">
        <v>38</v>
      </c>
      <c r="G448" s="55" t="s">
        <v>775</v>
      </c>
      <c r="H448" s="15"/>
      <c r="I448" s="58"/>
      <c r="K448" s="16"/>
      <c r="L448" s="18"/>
      <c r="M448" s="16"/>
      <c r="N448" s="16"/>
      <c r="O448" s="31"/>
      <c r="P448" s="32"/>
      <c r="Q448" s="20" t="str">
        <f>IFERROR(VLOOKUP(G448,[1]MODULY_CBA!$B$3:$I$23,6,0),"")</f>
        <v>Inkrement 5</v>
      </c>
    </row>
    <row r="449" spans="1:17" ht="57.75">
      <c r="A449" s="11" t="s">
        <v>1369</v>
      </c>
      <c r="B449" s="12" t="s">
        <v>1041</v>
      </c>
      <c r="C449" s="13" t="s">
        <v>800</v>
      </c>
      <c r="D449" s="13" t="s">
        <v>1370</v>
      </c>
      <c r="E449" s="13" t="s">
        <v>1371</v>
      </c>
      <c r="F449" s="14" t="s">
        <v>38</v>
      </c>
      <c r="G449" s="55" t="s">
        <v>797</v>
      </c>
      <c r="H449" s="15"/>
      <c r="I449" s="58"/>
      <c r="K449" s="16"/>
      <c r="L449" s="18"/>
      <c r="M449" s="16"/>
      <c r="N449" s="16"/>
      <c r="O449" s="31"/>
      <c r="P449" s="32"/>
      <c r="Q449" s="20" t="str">
        <f>IFERROR(VLOOKUP(G449,[1]MODULY_CBA!$B$3:$I$23,6,0),"")</f>
        <v>Inkrement 1</v>
      </c>
    </row>
    <row r="450" spans="1:17" ht="29.25">
      <c r="A450" s="11" t="s">
        <v>1372</v>
      </c>
      <c r="B450" s="12" t="s">
        <v>1041</v>
      </c>
      <c r="C450" s="13" t="s">
        <v>800</v>
      </c>
      <c r="D450" s="13" t="s">
        <v>1373</v>
      </c>
      <c r="E450" s="13" t="s">
        <v>1374</v>
      </c>
      <c r="F450" s="14" t="s">
        <v>38</v>
      </c>
      <c r="G450" s="55" t="s">
        <v>797</v>
      </c>
      <c r="H450" s="15"/>
      <c r="I450" s="58"/>
      <c r="K450" s="16"/>
      <c r="L450" s="18"/>
      <c r="M450" s="16"/>
      <c r="N450" s="16"/>
      <c r="O450" s="31"/>
      <c r="P450" s="32"/>
      <c r="Q450" s="20" t="str">
        <f>IFERROR(VLOOKUP(G450,[1]MODULY_CBA!$B$3:$I$23,6,0),"")</f>
        <v>Inkrement 1</v>
      </c>
    </row>
    <row r="451" spans="1:17" ht="57.75">
      <c r="A451" s="11" t="s">
        <v>1375</v>
      </c>
      <c r="B451" s="12" t="s">
        <v>1041</v>
      </c>
      <c r="C451" s="13" t="s">
        <v>839</v>
      </c>
      <c r="D451" s="13" t="s">
        <v>1376</v>
      </c>
      <c r="E451" s="13" t="s">
        <v>1377</v>
      </c>
      <c r="F451" s="14" t="s">
        <v>38</v>
      </c>
      <c r="G451" s="55" t="s">
        <v>797</v>
      </c>
      <c r="H451" s="15"/>
      <c r="I451" s="58"/>
      <c r="K451" s="16"/>
      <c r="L451" s="18"/>
      <c r="M451" s="16"/>
      <c r="N451" s="16"/>
      <c r="O451" s="31"/>
      <c r="P451" s="32"/>
      <c r="Q451" s="20" t="str">
        <f>IFERROR(VLOOKUP(G451,[1]MODULY_CBA!$B$3:$I$23,6,0),"")</f>
        <v>Inkrement 1</v>
      </c>
    </row>
    <row r="452" spans="1:17" ht="29.25">
      <c r="A452" s="11" t="s">
        <v>1378</v>
      </c>
      <c r="B452" s="12" t="s">
        <v>1041</v>
      </c>
      <c r="C452" s="13" t="s">
        <v>156</v>
      </c>
      <c r="D452" s="13" t="s">
        <v>1069</v>
      </c>
      <c r="E452" s="13" t="s">
        <v>1379</v>
      </c>
      <c r="F452" s="14" t="s">
        <v>38</v>
      </c>
      <c r="G452" s="55" t="s">
        <v>797</v>
      </c>
      <c r="H452" s="15"/>
      <c r="I452" s="58"/>
      <c r="K452" s="16"/>
      <c r="L452" s="18"/>
      <c r="M452" s="16"/>
      <c r="N452" s="16"/>
      <c r="O452" s="31"/>
      <c r="P452" s="32"/>
      <c r="Q452" s="20" t="str">
        <f>IFERROR(VLOOKUP(G452,[1]MODULY_CBA!$B$3:$I$23,6,0),"")</f>
        <v>Inkrement 1</v>
      </c>
    </row>
    <row r="453" spans="1:17" ht="29.25">
      <c r="A453" s="11" t="s">
        <v>1380</v>
      </c>
      <c r="B453" s="12" t="s">
        <v>1041</v>
      </c>
      <c r="C453" s="13" t="s">
        <v>156</v>
      </c>
      <c r="D453" s="13" t="s">
        <v>1250</v>
      </c>
      <c r="E453" s="13" t="s">
        <v>1381</v>
      </c>
      <c r="F453" s="14" t="s">
        <v>38</v>
      </c>
      <c r="G453" s="55" t="s">
        <v>797</v>
      </c>
      <c r="H453" s="15"/>
      <c r="I453" s="58"/>
      <c r="K453" s="16"/>
      <c r="L453" s="18"/>
      <c r="M453" s="16"/>
      <c r="N453" s="16"/>
      <c r="O453" s="31"/>
      <c r="P453" s="32"/>
      <c r="Q453" s="20" t="str">
        <f>IFERROR(VLOOKUP(G453,[1]MODULY_CBA!$B$3:$I$23,6,0),"")</f>
        <v>Inkrement 1</v>
      </c>
    </row>
    <row r="454" spans="1:17" ht="29.25">
      <c r="A454" s="11" t="s">
        <v>1382</v>
      </c>
      <c r="B454" s="12" t="s">
        <v>1041</v>
      </c>
      <c r="C454" s="13" t="s">
        <v>156</v>
      </c>
      <c r="D454" s="13" t="s">
        <v>1042</v>
      </c>
      <c r="E454" s="13" t="s">
        <v>1383</v>
      </c>
      <c r="F454" s="14" t="s">
        <v>38</v>
      </c>
      <c r="G454" s="55" t="s">
        <v>797</v>
      </c>
      <c r="H454" s="15"/>
      <c r="I454" s="58"/>
      <c r="K454" s="16"/>
      <c r="L454" s="18"/>
      <c r="M454" s="16"/>
      <c r="N454" s="16"/>
      <c r="O454" s="31"/>
      <c r="P454" s="32"/>
      <c r="Q454" s="20" t="str">
        <f>IFERROR(VLOOKUP(G454,[1]MODULY_CBA!$B$3:$I$23,6,0),"")</f>
        <v>Inkrement 1</v>
      </c>
    </row>
    <row r="455" spans="1:17" ht="15">
      <c r="A455" s="11" t="s">
        <v>1384</v>
      </c>
      <c r="B455" s="12" t="s">
        <v>1041</v>
      </c>
      <c r="C455" s="13" t="s">
        <v>156</v>
      </c>
      <c r="D455" s="13" t="s">
        <v>1095</v>
      </c>
      <c r="E455" s="13" t="s">
        <v>1385</v>
      </c>
      <c r="F455" s="14" t="s">
        <v>38</v>
      </c>
      <c r="G455" s="55" t="s">
        <v>797</v>
      </c>
      <c r="H455" s="15"/>
      <c r="I455" s="58"/>
      <c r="K455" s="16"/>
      <c r="L455" s="18"/>
      <c r="M455" s="16"/>
      <c r="N455" s="16"/>
      <c r="O455" s="31"/>
      <c r="P455" s="32"/>
      <c r="Q455" s="20" t="str">
        <f>IFERROR(VLOOKUP(G455,[1]MODULY_CBA!$B$3:$I$23,6,0),"")</f>
        <v>Inkrement 1</v>
      </c>
    </row>
    <row r="456" spans="1:17" ht="15">
      <c r="A456" s="11" t="s">
        <v>1386</v>
      </c>
      <c r="B456" s="12" t="s">
        <v>1041</v>
      </c>
      <c r="C456" s="13" t="s">
        <v>156</v>
      </c>
      <c r="D456" s="13" t="s">
        <v>1387</v>
      </c>
      <c r="E456" s="13" t="s">
        <v>1388</v>
      </c>
      <c r="F456" s="14" t="s">
        <v>38</v>
      </c>
      <c r="G456" s="55" t="s">
        <v>797</v>
      </c>
      <c r="H456" s="15"/>
      <c r="I456" s="58"/>
      <c r="K456" s="16"/>
      <c r="L456" s="18"/>
      <c r="M456" s="16"/>
      <c r="N456" s="16"/>
      <c r="O456" s="31"/>
      <c r="P456" s="32"/>
      <c r="Q456" s="20" t="str">
        <f>IFERROR(VLOOKUP(G456,[1]MODULY_CBA!$B$3:$I$23,6,0),"")</f>
        <v>Inkrement 1</v>
      </c>
    </row>
    <row r="457" spans="1:17" ht="29.25">
      <c r="A457" s="11" t="s">
        <v>1389</v>
      </c>
      <c r="B457" s="12" t="s">
        <v>1041</v>
      </c>
      <c r="C457" s="13" t="s">
        <v>908</v>
      </c>
      <c r="D457" s="13" t="s">
        <v>1058</v>
      </c>
      <c r="E457" s="13" t="s">
        <v>1390</v>
      </c>
      <c r="F457" s="14" t="s">
        <v>38</v>
      </c>
      <c r="G457" s="55" t="s">
        <v>797</v>
      </c>
      <c r="H457" s="15"/>
      <c r="I457" s="58"/>
      <c r="K457" s="16"/>
      <c r="L457" s="18"/>
      <c r="M457" s="16"/>
      <c r="N457" s="16"/>
      <c r="O457" s="31"/>
      <c r="P457" s="32"/>
      <c r="Q457" s="20" t="str">
        <f>IFERROR(VLOOKUP(G457,[1]MODULY_CBA!$B$3:$I$23,6,0),"")</f>
        <v>Inkrement 1</v>
      </c>
    </row>
    <row r="458" spans="1:17" ht="29.25">
      <c r="A458" s="11" t="s">
        <v>1391</v>
      </c>
      <c r="B458" s="12" t="s">
        <v>1041</v>
      </c>
      <c r="C458" s="13" t="s">
        <v>908</v>
      </c>
      <c r="D458" s="13" t="s">
        <v>1250</v>
      </c>
      <c r="E458" s="13" t="s">
        <v>1392</v>
      </c>
      <c r="F458" s="14" t="s">
        <v>38</v>
      </c>
      <c r="G458" s="55" t="s">
        <v>797</v>
      </c>
      <c r="H458" s="15"/>
      <c r="I458" s="58"/>
      <c r="K458" s="16"/>
      <c r="L458" s="18"/>
      <c r="M458" s="16"/>
      <c r="N458" s="16"/>
      <c r="O458" s="31"/>
      <c r="P458" s="32"/>
      <c r="Q458" s="20" t="str">
        <f>IFERROR(VLOOKUP(G458,[1]MODULY_CBA!$B$3:$I$23,6,0),"")</f>
        <v>Inkrement 1</v>
      </c>
    </row>
    <row r="459" spans="1:17" ht="57.75">
      <c r="A459" s="11" t="s">
        <v>1393</v>
      </c>
      <c r="B459" s="12" t="s">
        <v>1041</v>
      </c>
      <c r="C459" s="13" t="s">
        <v>197</v>
      </c>
      <c r="D459" s="13" t="s">
        <v>1042</v>
      </c>
      <c r="E459" s="13" t="s">
        <v>1394</v>
      </c>
      <c r="F459" s="14" t="s">
        <v>38</v>
      </c>
      <c r="G459" s="55" t="s">
        <v>956</v>
      </c>
      <c r="H459" s="15"/>
      <c r="I459" s="58"/>
      <c r="K459" s="16"/>
      <c r="L459" s="18"/>
      <c r="M459" s="16"/>
      <c r="N459" s="16"/>
      <c r="O459" s="31"/>
      <c r="P459" s="32"/>
      <c r="Q459" s="20" t="str">
        <f>IFERROR(VLOOKUP(G459,[1]MODULY_CBA!$B$3:$I$23,6,0),"")</f>
        <v>Inkrement 5</v>
      </c>
    </row>
    <row r="460" spans="1:17" ht="29.25">
      <c r="A460" s="11" t="s">
        <v>1395</v>
      </c>
      <c r="B460" s="12" t="s">
        <v>1041</v>
      </c>
      <c r="C460" s="13" t="s">
        <v>908</v>
      </c>
      <c r="D460" s="13" t="s">
        <v>1098</v>
      </c>
      <c r="E460" s="13" t="s">
        <v>1396</v>
      </c>
      <c r="F460" s="14" t="s">
        <v>38</v>
      </c>
      <c r="G460" s="55" t="s">
        <v>797</v>
      </c>
      <c r="H460" s="15"/>
      <c r="I460" s="58"/>
      <c r="K460" s="16"/>
      <c r="L460" s="18"/>
      <c r="M460" s="16"/>
      <c r="N460" s="16"/>
      <c r="O460" s="31"/>
      <c r="P460" s="32"/>
      <c r="Q460" s="20" t="str">
        <f>IFERROR(VLOOKUP(G460,[1]MODULY_CBA!$B$3:$I$23,6,0),"")</f>
        <v>Inkrement 1</v>
      </c>
    </row>
    <row r="461" spans="1:17" ht="29.25">
      <c r="A461" s="11" t="s">
        <v>1397</v>
      </c>
      <c r="B461" s="12" t="s">
        <v>1041</v>
      </c>
      <c r="C461" s="13" t="s">
        <v>908</v>
      </c>
      <c r="D461" s="13" t="s">
        <v>1398</v>
      </c>
      <c r="E461" s="13" t="s">
        <v>1399</v>
      </c>
      <c r="F461" s="14" t="s">
        <v>38</v>
      </c>
      <c r="G461" s="55" t="s">
        <v>797</v>
      </c>
      <c r="H461" s="15"/>
      <c r="I461" s="58"/>
      <c r="K461" s="16"/>
      <c r="L461" s="18"/>
      <c r="M461" s="16"/>
      <c r="N461" s="16"/>
      <c r="O461" s="31"/>
      <c r="P461" s="32"/>
      <c r="Q461" s="20" t="str">
        <f>IFERROR(VLOOKUP(G461,[1]MODULY_CBA!$B$3:$I$23,6,0),"")</f>
        <v>Inkrement 1</v>
      </c>
    </row>
    <row r="462" spans="1:17" ht="29.25">
      <c r="A462" s="11" t="s">
        <v>1400</v>
      </c>
      <c r="B462" s="12" t="s">
        <v>1041</v>
      </c>
      <c r="C462" s="13" t="s">
        <v>936</v>
      </c>
      <c r="D462" s="13" t="s">
        <v>1401</v>
      </c>
      <c r="E462" s="13" t="s">
        <v>1402</v>
      </c>
      <c r="F462" s="14" t="s">
        <v>38</v>
      </c>
      <c r="G462" s="55" t="s">
        <v>797</v>
      </c>
      <c r="H462" s="15"/>
      <c r="I462" s="58"/>
      <c r="K462" s="16"/>
      <c r="L462" s="18"/>
      <c r="M462" s="16"/>
      <c r="N462" s="16"/>
      <c r="O462" s="31"/>
      <c r="P462" s="32"/>
      <c r="Q462" s="20" t="str">
        <f>IFERROR(VLOOKUP(G462,[1]MODULY_CBA!$B$3:$I$23,6,0),"")</f>
        <v>Inkrement 1</v>
      </c>
    </row>
    <row r="463" spans="1:17" ht="29.25">
      <c r="A463" s="11" t="s">
        <v>1403</v>
      </c>
      <c r="B463" s="12" t="s">
        <v>1041</v>
      </c>
      <c r="C463" s="13" t="s">
        <v>936</v>
      </c>
      <c r="D463" s="13" t="s">
        <v>1098</v>
      </c>
      <c r="E463" s="13" t="s">
        <v>1404</v>
      </c>
      <c r="F463" s="14" t="s">
        <v>38</v>
      </c>
      <c r="G463" s="55" t="s">
        <v>797</v>
      </c>
      <c r="H463" s="15"/>
      <c r="I463" s="58"/>
      <c r="K463" s="16"/>
      <c r="L463" s="18"/>
      <c r="M463" s="16"/>
      <c r="N463" s="16"/>
      <c r="O463" s="31"/>
      <c r="P463" s="32"/>
      <c r="Q463" s="20" t="str">
        <f>IFERROR(VLOOKUP(G463,[1]MODULY_CBA!$B$3:$I$23,6,0),"")</f>
        <v>Inkrement 1</v>
      </c>
    </row>
    <row r="464" spans="1:17" ht="29.25">
      <c r="A464" s="11" t="s">
        <v>1405</v>
      </c>
      <c r="B464" s="12" t="s">
        <v>1041</v>
      </c>
      <c r="C464" s="13" t="s">
        <v>936</v>
      </c>
      <c r="D464" s="13" t="s">
        <v>1406</v>
      </c>
      <c r="E464" s="42" t="s">
        <v>1407</v>
      </c>
      <c r="F464" s="14" t="s">
        <v>38</v>
      </c>
      <c r="G464" s="55" t="s">
        <v>797</v>
      </c>
      <c r="H464" s="15"/>
      <c r="I464" s="58"/>
      <c r="K464" s="16"/>
      <c r="L464" s="18"/>
      <c r="M464" s="16"/>
      <c r="N464" s="16"/>
      <c r="O464" s="31"/>
      <c r="P464" s="32"/>
      <c r="Q464" s="20" t="str">
        <f>IFERROR(VLOOKUP(G464,[1]MODULY_CBA!$B$3:$I$23,6,0),"")</f>
        <v>Inkrement 1</v>
      </c>
    </row>
    <row r="465" spans="1:17" ht="29.25">
      <c r="A465" s="11" t="s">
        <v>1408</v>
      </c>
      <c r="B465" s="12" t="s">
        <v>1041</v>
      </c>
      <c r="C465" s="13" t="s">
        <v>936</v>
      </c>
      <c r="D465" s="13" t="s">
        <v>1409</v>
      </c>
      <c r="E465" s="42" t="s">
        <v>1410</v>
      </c>
      <c r="F465" s="14" t="s">
        <v>38</v>
      </c>
      <c r="G465" s="55" t="s">
        <v>797</v>
      </c>
      <c r="H465" s="15"/>
      <c r="I465" s="58"/>
      <c r="K465" s="16"/>
      <c r="L465" s="18"/>
      <c r="M465" s="16"/>
      <c r="N465" s="16"/>
      <c r="O465" s="31"/>
      <c r="P465" s="32"/>
      <c r="Q465" s="20" t="str">
        <f>IFERROR(VLOOKUP(G465,[1]MODULY_CBA!$B$3:$I$23,6,0),"")</f>
        <v>Inkrement 1</v>
      </c>
    </row>
    <row r="466" spans="1:17" ht="43.5">
      <c r="A466" s="11" t="s">
        <v>1411</v>
      </c>
      <c r="B466" s="12" t="s">
        <v>1041</v>
      </c>
      <c r="C466" s="13" t="s">
        <v>51</v>
      </c>
      <c r="D466" s="13" t="s">
        <v>1412</v>
      </c>
      <c r="E466" s="13" t="s">
        <v>1413</v>
      </c>
      <c r="F466" s="14" t="s">
        <v>38</v>
      </c>
      <c r="G466" s="55" t="s">
        <v>956</v>
      </c>
      <c r="H466" s="15"/>
      <c r="I466" s="58"/>
      <c r="K466" s="16"/>
      <c r="L466" s="18"/>
      <c r="M466" s="16"/>
      <c r="N466" s="16"/>
      <c r="O466" s="31"/>
      <c r="P466" s="32"/>
      <c r="Q466" s="20" t="str">
        <f>IFERROR(VLOOKUP(G466,[1]MODULY_CBA!$B$3:$I$23,6,0),"")</f>
        <v>Inkrement 5</v>
      </c>
    </row>
    <row r="467" spans="1:17" ht="29.25">
      <c r="A467" s="11" t="s">
        <v>1414</v>
      </c>
      <c r="B467" s="12" t="s">
        <v>1041</v>
      </c>
      <c r="C467" s="13" t="s">
        <v>1415</v>
      </c>
      <c r="D467" s="13" t="s">
        <v>1415</v>
      </c>
      <c r="E467" s="13" t="s">
        <v>1416</v>
      </c>
      <c r="F467" s="14" t="s">
        <v>38</v>
      </c>
      <c r="G467" s="55" t="s">
        <v>956</v>
      </c>
      <c r="H467" s="15"/>
      <c r="I467" s="58"/>
      <c r="K467" s="16"/>
      <c r="L467" s="18"/>
      <c r="M467" s="16"/>
      <c r="N467" s="16"/>
      <c r="O467" s="31"/>
      <c r="P467" s="32"/>
      <c r="Q467" s="20" t="str">
        <f>IFERROR(VLOOKUP(G467,[1]MODULY_CBA!$B$3:$I$23,6,0),"")</f>
        <v>Inkrement 5</v>
      </c>
    </row>
    <row r="468" spans="1:17" ht="43.5">
      <c r="A468" s="11" t="s">
        <v>1417</v>
      </c>
      <c r="B468" s="12" t="s">
        <v>1041</v>
      </c>
      <c r="C468" s="13" t="s">
        <v>1418</v>
      </c>
      <c r="D468" s="39" t="s">
        <v>1419</v>
      </c>
      <c r="E468" s="39" t="s">
        <v>1420</v>
      </c>
      <c r="F468" s="14" t="s">
        <v>38</v>
      </c>
      <c r="G468" s="55" t="s">
        <v>956</v>
      </c>
      <c r="H468" s="15"/>
      <c r="I468" s="58"/>
      <c r="K468" s="16"/>
      <c r="L468" s="18"/>
      <c r="M468" s="16"/>
      <c r="N468" s="16"/>
      <c r="O468" s="31"/>
      <c r="P468" s="32"/>
      <c r="Q468" s="20" t="str">
        <f>IFERROR(VLOOKUP(G468,[1]MODULY_CBA!$B$3:$I$23,6,0),"")</f>
        <v>Inkrement 5</v>
      </c>
    </row>
    <row r="469" spans="1:17" ht="62.25" customHeight="1">
      <c r="A469" s="11" t="s">
        <v>1421</v>
      </c>
      <c r="B469" s="12" t="s">
        <v>1041</v>
      </c>
      <c r="C469" s="13" t="s">
        <v>685</v>
      </c>
      <c r="D469" s="39" t="s">
        <v>1422</v>
      </c>
      <c r="E469" s="39" t="s">
        <v>1423</v>
      </c>
      <c r="F469" s="14" t="s">
        <v>38</v>
      </c>
      <c r="G469" s="55" t="s">
        <v>956</v>
      </c>
      <c r="H469" s="15"/>
      <c r="I469" s="58"/>
      <c r="K469" s="16"/>
      <c r="L469" s="18"/>
      <c r="M469" s="16"/>
      <c r="N469" s="16"/>
      <c r="O469" s="31"/>
      <c r="P469" s="32"/>
      <c r="Q469" s="20" t="str">
        <f>IFERROR(VLOOKUP(G469,[1]MODULY_CBA!$B$3:$I$23,6,0),"")</f>
        <v>Inkrement 5</v>
      </c>
    </row>
    <row r="470" spans="1:17" ht="29.25">
      <c r="A470" s="11" t="s">
        <v>1424</v>
      </c>
      <c r="B470" s="12" t="s">
        <v>1041</v>
      </c>
      <c r="C470" s="13" t="s">
        <v>1425</v>
      </c>
      <c r="D470" s="13" t="s">
        <v>1426</v>
      </c>
      <c r="E470" s="13" t="s">
        <v>1427</v>
      </c>
      <c r="F470" s="14" t="s">
        <v>38</v>
      </c>
      <c r="G470" s="55" t="s">
        <v>956</v>
      </c>
      <c r="H470" s="15"/>
      <c r="I470" s="58"/>
      <c r="K470" s="16"/>
      <c r="L470" s="18"/>
      <c r="M470" s="16"/>
      <c r="N470" s="16"/>
      <c r="O470" s="31"/>
      <c r="P470" s="32"/>
      <c r="Q470" s="20" t="str">
        <f>IFERROR(VLOOKUP(G470,[1]MODULY_CBA!$B$3:$I$23,6,0),"")</f>
        <v>Inkrement 5</v>
      </c>
    </row>
    <row r="471" spans="1:17" ht="15">
      <c r="A471" s="11" t="s">
        <v>1428</v>
      </c>
      <c r="B471" s="12" t="s">
        <v>1041</v>
      </c>
      <c r="C471" s="13" t="s">
        <v>35</v>
      </c>
      <c r="D471" s="13" t="s">
        <v>1429</v>
      </c>
      <c r="E471" s="13" t="s">
        <v>1430</v>
      </c>
      <c r="F471" s="14" t="s">
        <v>38</v>
      </c>
      <c r="G471" s="55" t="s">
        <v>956</v>
      </c>
      <c r="H471" s="15"/>
      <c r="I471" s="58"/>
      <c r="K471" s="16"/>
      <c r="L471" s="18"/>
      <c r="M471" s="16"/>
      <c r="N471" s="16"/>
      <c r="O471" s="31"/>
      <c r="P471" s="32"/>
      <c r="Q471" s="20" t="str">
        <f>IFERROR(VLOOKUP(G471,[1]MODULY_CBA!$B$3:$I$23,6,0),"")</f>
        <v>Inkrement 5</v>
      </c>
    </row>
    <row r="472" spans="1:17" ht="29.25">
      <c r="A472" s="11" t="s">
        <v>1431</v>
      </c>
      <c r="B472" s="12" t="s">
        <v>1041</v>
      </c>
      <c r="C472" s="13" t="s">
        <v>197</v>
      </c>
      <c r="D472" s="13" t="s">
        <v>1069</v>
      </c>
      <c r="E472" s="13" t="s">
        <v>1432</v>
      </c>
      <c r="F472" s="14" t="s">
        <v>38</v>
      </c>
      <c r="G472" s="55" t="s">
        <v>956</v>
      </c>
      <c r="H472" s="15"/>
      <c r="I472" s="58"/>
      <c r="K472" s="16"/>
      <c r="L472" s="18"/>
      <c r="M472" s="16"/>
      <c r="N472" s="16"/>
      <c r="O472" s="31"/>
      <c r="P472" s="32"/>
      <c r="Q472" s="20" t="str">
        <f>IFERROR(VLOOKUP(G472,[1]MODULY_CBA!$B$3:$I$23,6,0),"")</f>
        <v>Inkrement 5</v>
      </c>
    </row>
    <row r="473" spans="1:17" ht="29.25">
      <c r="A473" s="11" t="s">
        <v>1433</v>
      </c>
      <c r="B473" s="12" t="s">
        <v>1041</v>
      </c>
      <c r="C473" s="13" t="s">
        <v>241</v>
      </c>
      <c r="D473" s="13" t="s">
        <v>1434</v>
      </c>
      <c r="E473" s="13" t="s">
        <v>1435</v>
      </c>
      <c r="F473" s="14" t="s">
        <v>38</v>
      </c>
      <c r="G473" s="55" t="s">
        <v>956</v>
      </c>
      <c r="H473" s="15"/>
      <c r="I473" s="58"/>
      <c r="K473" s="16"/>
      <c r="L473" s="18"/>
      <c r="M473" s="16"/>
      <c r="N473" s="16"/>
      <c r="O473" s="31"/>
      <c r="P473" s="32"/>
      <c r="Q473" s="20" t="str">
        <f>IFERROR(VLOOKUP(G473,[1]MODULY_CBA!$B$3:$I$23,6,0),"")</f>
        <v>Inkrement 5</v>
      </c>
    </row>
    <row r="474" spans="1:17" ht="29.25">
      <c r="A474" s="11" t="s">
        <v>1436</v>
      </c>
      <c r="B474" s="12" t="s">
        <v>1041</v>
      </c>
      <c r="C474" s="13" t="s">
        <v>964</v>
      </c>
      <c r="D474" s="13" t="s">
        <v>1345</v>
      </c>
      <c r="E474" s="13" t="s">
        <v>1437</v>
      </c>
      <c r="F474" s="14" t="s">
        <v>38</v>
      </c>
      <c r="G474" s="55" t="s">
        <v>956</v>
      </c>
      <c r="H474" s="15"/>
      <c r="I474" s="58"/>
      <c r="K474" s="16"/>
      <c r="L474" s="18"/>
      <c r="M474" s="16"/>
      <c r="N474" s="16"/>
      <c r="O474" s="31"/>
      <c r="P474" s="32"/>
      <c r="Q474" s="20" t="str">
        <f>IFERROR(VLOOKUP(G474,[1]MODULY_CBA!$B$3:$I$23,6,0),"")</f>
        <v>Inkrement 5</v>
      </c>
    </row>
    <row r="475" spans="1:17" ht="86.25">
      <c r="A475" s="11" t="s">
        <v>1438</v>
      </c>
      <c r="B475" s="12" t="s">
        <v>1041</v>
      </c>
      <c r="C475" s="13" t="s">
        <v>197</v>
      </c>
      <c r="D475" s="13" t="s">
        <v>1439</v>
      </c>
      <c r="E475" s="13" t="s">
        <v>1440</v>
      </c>
      <c r="F475" s="14" t="s">
        <v>38</v>
      </c>
      <c r="G475" s="55" t="s">
        <v>956</v>
      </c>
      <c r="H475" s="15"/>
      <c r="I475" s="58"/>
      <c r="K475" s="16"/>
      <c r="L475" s="18"/>
      <c r="M475" s="16"/>
      <c r="N475" s="16"/>
      <c r="O475" s="31"/>
      <c r="P475" s="32"/>
      <c r="Q475" s="20" t="str">
        <f>IFERROR(VLOOKUP(G475,[1]MODULY_CBA!$B$3:$I$23,6,0),"")</f>
        <v>Inkrement 5</v>
      </c>
    </row>
    <row r="476" spans="1:17" ht="57.75">
      <c r="A476" s="11" t="s">
        <v>1441</v>
      </c>
      <c r="B476" s="12" t="s">
        <v>1041</v>
      </c>
      <c r="C476" s="13" t="s">
        <v>197</v>
      </c>
      <c r="D476" s="13" t="s">
        <v>1442</v>
      </c>
      <c r="E476" s="13" t="s">
        <v>1443</v>
      </c>
      <c r="F476" s="14" t="s">
        <v>38</v>
      </c>
      <c r="G476" s="55" t="s">
        <v>956</v>
      </c>
      <c r="H476" s="15"/>
      <c r="I476" s="58"/>
      <c r="K476" s="16"/>
      <c r="L476" s="18"/>
      <c r="M476" s="16"/>
      <c r="N476" s="16"/>
      <c r="O476" s="31"/>
      <c r="P476" s="32"/>
      <c r="Q476" s="20" t="str">
        <f>IFERROR(VLOOKUP(G476,[1]MODULY_CBA!$B$3:$I$23,6,0),"")</f>
        <v>Inkrement 5</v>
      </c>
    </row>
    <row r="477" spans="1:17" ht="43.5">
      <c r="A477" s="11" t="s">
        <v>1444</v>
      </c>
      <c r="B477" s="12" t="s">
        <v>1041</v>
      </c>
      <c r="C477" s="13" t="s">
        <v>197</v>
      </c>
      <c r="D477" s="13" t="s">
        <v>1445</v>
      </c>
      <c r="E477" s="13" t="s">
        <v>1446</v>
      </c>
      <c r="F477" s="14" t="s">
        <v>38</v>
      </c>
      <c r="G477" s="55" t="s">
        <v>956</v>
      </c>
      <c r="H477" s="15"/>
      <c r="I477" s="58"/>
      <c r="K477" s="16"/>
      <c r="L477" s="18"/>
      <c r="M477" s="16"/>
      <c r="N477" s="16"/>
      <c r="O477" s="31"/>
      <c r="P477" s="32"/>
      <c r="Q477" s="20" t="str">
        <f>IFERROR(VLOOKUP(G477,[1]MODULY_CBA!$B$3:$I$23,6,0),"")</f>
        <v>Inkrement 5</v>
      </c>
    </row>
    <row r="478" spans="1:17" ht="29.25">
      <c r="A478" s="11" t="s">
        <v>1447</v>
      </c>
      <c r="B478" s="12" t="s">
        <v>1041</v>
      </c>
      <c r="C478" s="13" t="s">
        <v>197</v>
      </c>
      <c r="D478" s="13" t="s">
        <v>1448</v>
      </c>
      <c r="E478" s="13" t="s">
        <v>1449</v>
      </c>
      <c r="F478" s="14" t="s">
        <v>38</v>
      </c>
      <c r="G478" s="55" t="s">
        <v>956</v>
      </c>
      <c r="H478" s="15"/>
      <c r="I478" s="58"/>
      <c r="K478" s="16"/>
      <c r="L478" s="18"/>
      <c r="M478" s="16"/>
      <c r="N478" s="16"/>
      <c r="O478" s="31"/>
      <c r="P478" s="32"/>
      <c r="Q478" s="20" t="str">
        <f>IFERROR(VLOOKUP(G478,[1]MODULY_CBA!$B$3:$I$23,6,0),"")</f>
        <v>Inkrement 5</v>
      </c>
    </row>
    <row r="479" spans="1:17" ht="43.5">
      <c r="A479" s="11" t="s">
        <v>1450</v>
      </c>
      <c r="B479" s="12" t="s">
        <v>1041</v>
      </c>
      <c r="C479" s="13" t="s">
        <v>197</v>
      </c>
      <c r="D479" s="13" t="s">
        <v>1451</v>
      </c>
      <c r="E479" s="13" t="s">
        <v>1452</v>
      </c>
      <c r="F479" s="14" t="s">
        <v>38</v>
      </c>
      <c r="G479" s="55" t="s">
        <v>956</v>
      </c>
      <c r="H479" s="15"/>
      <c r="I479" s="58"/>
      <c r="K479" s="16"/>
      <c r="L479" s="18"/>
      <c r="M479" s="16"/>
      <c r="N479" s="16"/>
      <c r="O479" s="31"/>
      <c r="P479" s="32"/>
      <c r="Q479" s="20" t="str">
        <f>IFERROR(VLOOKUP(G479,[1]MODULY_CBA!$B$3:$I$23,6,0),"")</f>
        <v>Inkrement 5</v>
      </c>
    </row>
    <row r="480" spans="1:17" ht="15">
      <c r="A480" s="11" t="s">
        <v>1453</v>
      </c>
      <c r="B480" s="12" t="s">
        <v>1041</v>
      </c>
      <c r="C480" s="13" t="s">
        <v>197</v>
      </c>
      <c r="D480" s="13" t="s">
        <v>1042</v>
      </c>
      <c r="E480" s="39" t="s">
        <v>1454</v>
      </c>
      <c r="F480" s="14" t="s">
        <v>38</v>
      </c>
      <c r="G480" s="55" t="s">
        <v>956</v>
      </c>
      <c r="H480" s="15"/>
      <c r="I480" s="58"/>
      <c r="K480" s="16"/>
      <c r="L480" s="18"/>
      <c r="M480" s="16"/>
      <c r="N480" s="16"/>
      <c r="O480" s="31"/>
      <c r="P480" s="32"/>
      <c r="Q480" s="20" t="str">
        <f>IFERROR(VLOOKUP(G480,[1]MODULY_CBA!$B$3:$I$23,6,0),"")</f>
        <v>Inkrement 5</v>
      </c>
    </row>
    <row r="481" spans="1:17" ht="43.5">
      <c r="A481" s="11" t="s">
        <v>1455</v>
      </c>
      <c r="B481" s="12" t="s">
        <v>1041</v>
      </c>
      <c r="C481" s="13" t="s">
        <v>197</v>
      </c>
      <c r="D481" s="13" t="s">
        <v>1456</v>
      </c>
      <c r="E481" s="13" t="s">
        <v>1457</v>
      </c>
      <c r="F481" s="14" t="s">
        <v>38</v>
      </c>
      <c r="G481" s="55" t="s">
        <v>956</v>
      </c>
      <c r="H481" s="15"/>
      <c r="I481" s="58"/>
      <c r="K481" s="16"/>
      <c r="L481" s="18"/>
      <c r="M481" s="16"/>
      <c r="N481" s="16"/>
      <c r="O481" s="31"/>
      <c r="P481" s="32"/>
      <c r="Q481" s="20" t="str">
        <f>IFERROR(VLOOKUP(G481,[1]MODULY_CBA!$B$3:$I$23,6,0),"")</f>
        <v>Inkrement 5</v>
      </c>
    </row>
    <row r="482" spans="1:17" ht="43.5">
      <c r="A482" s="11" t="s">
        <v>1458</v>
      </c>
      <c r="B482" s="12" t="s">
        <v>1041</v>
      </c>
      <c r="C482" s="13" t="s">
        <v>197</v>
      </c>
      <c r="D482" s="13" t="s">
        <v>1459</v>
      </c>
      <c r="E482" s="13" t="s">
        <v>1460</v>
      </c>
      <c r="F482" s="14" t="s">
        <v>38</v>
      </c>
      <c r="G482" s="55" t="s">
        <v>956</v>
      </c>
      <c r="H482" s="15"/>
      <c r="I482" s="58"/>
      <c r="K482" s="16"/>
      <c r="L482" s="18"/>
      <c r="M482" s="16"/>
      <c r="N482" s="16"/>
      <c r="O482" s="31"/>
      <c r="P482" s="32"/>
      <c r="Q482" s="20" t="str">
        <f>IFERROR(VLOOKUP(G482,[1]MODULY_CBA!$B$3:$I$23,6,0),"")</f>
        <v>Inkrement 5</v>
      </c>
    </row>
    <row r="483" spans="1:17" ht="43.5">
      <c r="A483" s="11" t="s">
        <v>1461</v>
      </c>
      <c r="B483" s="12" t="s">
        <v>1041</v>
      </c>
      <c r="C483" s="13" t="s">
        <v>197</v>
      </c>
      <c r="D483" s="13" t="s">
        <v>1462</v>
      </c>
      <c r="E483" s="13" t="s">
        <v>1463</v>
      </c>
      <c r="F483" s="14" t="s">
        <v>38</v>
      </c>
      <c r="G483" s="55" t="s">
        <v>956</v>
      </c>
      <c r="H483" s="15"/>
      <c r="I483" s="58"/>
      <c r="K483" s="16"/>
      <c r="L483" s="18"/>
      <c r="M483" s="16"/>
      <c r="N483" s="16"/>
      <c r="O483" s="31"/>
      <c r="P483" s="32"/>
      <c r="Q483" s="20" t="str">
        <f>IFERROR(VLOOKUP(G483,[1]MODULY_CBA!$B$3:$I$23,6,0),"")</f>
        <v>Inkrement 5</v>
      </c>
    </row>
    <row r="484" spans="1:17" ht="43.5">
      <c r="A484" s="11" t="s">
        <v>1464</v>
      </c>
      <c r="B484" s="12" t="s">
        <v>1041</v>
      </c>
      <c r="C484" s="13" t="s">
        <v>197</v>
      </c>
      <c r="D484" s="13" t="s">
        <v>1465</v>
      </c>
      <c r="E484" s="13" t="s">
        <v>1466</v>
      </c>
      <c r="F484" s="14" t="s">
        <v>38</v>
      </c>
      <c r="G484" s="55" t="s">
        <v>956</v>
      </c>
      <c r="H484" s="15"/>
      <c r="I484" s="58"/>
      <c r="K484" s="16"/>
      <c r="L484" s="18"/>
      <c r="M484" s="16"/>
      <c r="N484" s="16"/>
      <c r="O484" s="31"/>
      <c r="P484" s="32"/>
      <c r="Q484" s="20" t="str">
        <f>IFERROR(VLOOKUP(G484,[1]MODULY_CBA!$B$3:$I$23,6,0),"")</f>
        <v>Inkrement 5</v>
      </c>
    </row>
    <row r="485" spans="1:17" ht="29.25">
      <c r="A485" s="11" t="s">
        <v>1467</v>
      </c>
      <c r="B485" s="12" t="s">
        <v>1041</v>
      </c>
      <c r="C485" s="13" t="s">
        <v>197</v>
      </c>
      <c r="D485" s="13" t="s">
        <v>1468</v>
      </c>
      <c r="E485" s="13" t="s">
        <v>1469</v>
      </c>
      <c r="F485" s="14" t="s">
        <v>38</v>
      </c>
      <c r="G485" s="55" t="s">
        <v>956</v>
      </c>
      <c r="H485" s="15"/>
      <c r="I485" s="58"/>
      <c r="K485" s="16"/>
      <c r="L485" s="18"/>
      <c r="M485" s="16"/>
      <c r="N485" s="16"/>
      <c r="O485" s="31"/>
      <c r="P485" s="32"/>
      <c r="Q485" s="20" t="str">
        <f>IFERROR(VLOOKUP(G485,[1]MODULY_CBA!$B$3:$I$23,6,0),"")</f>
        <v>Inkrement 5</v>
      </c>
    </row>
    <row r="486" spans="1:17" ht="29.25">
      <c r="A486" s="11" t="s">
        <v>1470</v>
      </c>
      <c r="B486" s="12" t="s">
        <v>1041</v>
      </c>
      <c r="C486" s="13" t="s">
        <v>197</v>
      </c>
      <c r="D486" s="13" t="s">
        <v>1471</v>
      </c>
      <c r="E486" s="13" t="s">
        <v>1472</v>
      </c>
      <c r="F486" s="14" t="s">
        <v>38</v>
      </c>
      <c r="G486" s="55" t="s">
        <v>956</v>
      </c>
      <c r="H486" s="15"/>
      <c r="I486" s="58"/>
      <c r="K486" s="16"/>
      <c r="L486" s="18"/>
      <c r="M486" s="16"/>
      <c r="N486" s="16"/>
      <c r="O486" s="31"/>
      <c r="P486" s="32"/>
      <c r="Q486" s="20" t="str">
        <f>IFERROR(VLOOKUP(G486,[1]MODULY_CBA!$B$3:$I$23,6,0),"")</f>
        <v>Inkrement 5</v>
      </c>
    </row>
    <row r="487" spans="1:17" ht="29.25">
      <c r="A487" s="11" t="s">
        <v>1473</v>
      </c>
      <c r="B487" s="12" t="s">
        <v>1041</v>
      </c>
      <c r="C487" s="13" t="s">
        <v>197</v>
      </c>
      <c r="D487" s="13" t="s">
        <v>1474</v>
      </c>
      <c r="E487" s="13" t="s">
        <v>1475</v>
      </c>
      <c r="F487" s="14" t="s">
        <v>38</v>
      </c>
      <c r="G487" s="55" t="s">
        <v>956</v>
      </c>
      <c r="H487" s="15"/>
      <c r="I487" s="58"/>
      <c r="K487" s="16"/>
      <c r="L487" s="18"/>
      <c r="M487" s="16"/>
      <c r="N487" s="16"/>
      <c r="O487" s="31"/>
      <c r="P487" s="32"/>
      <c r="Q487" s="20" t="str">
        <f>IFERROR(VLOOKUP(G487,[1]MODULY_CBA!$B$3:$I$23,6,0),"")</f>
        <v>Inkrement 5</v>
      </c>
    </row>
    <row r="488" spans="1:17" ht="43.5">
      <c r="A488" s="11" t="s">
        <v>1476</v>
      </c>
      <c r="B488" s="12" t="s">
        <v>1041</v>
      </c>
      <c r="C488" s="13" t="s">
        <v>197</v>
      </c>
      <c r="D488" s="13" t="s">
        <v>1477</v>
      </c>
      <c r="E488" s="13" t="s">
        <v>1478</v>
      </c>
      <c r="F488" s="14" t="s">
        <v>38</v>
      </c>
      <c r="G488" s="55" t="s">
        <v>956</v>
      </c>
      <c r="H488" s="15"/>
      <c r="I488" s="58"/>
      <c r="K488" s="16"/>
      <c r="L488" s="18"/>
      <c r="M488" s="16"/>
      <c r="N488" s="16"/>
      <c r="O488" s="31"/>
      <c r="P488" s="32"/>
      <c r="Q488" s="20" t="str">
        <f>IFERROR(VLOOKUP(G488,[1]MODULY_CBA!$B$3:$I$23,6,0),"")</f>
        <v>Inkrement 5</v>
      </c>
    </row>
    <row r="489" spans="1:17" ht="29.25">
      <c r="A489" s="11" t="s">
        <v>1479</v>
      </c>
      <c r="B489" s="12" t="s">
        <v>1041</v>
      </c>
      <c r="C489" s="13" t="s">
        <v>197</v>
      </c>
      <c r="D489" s="13" t="s">
        <v>1480</v>
      </c>
      <c r="E489" s="13" t="s">
        <v>1481</v>
      </c>
      <c r="F489" s="14" t="s">
        <v>38</v>
      </c>
      <c r="G489" s="55" t="s">
        <v>956</v>
      </c>
      <c r="H489" s="15"/>
      <c r="I489" s="58"/>
      <c r="K489" s="16"/>
      <c r="L489" s="18"/>
      <c r="M489" s="16"/>
      <c r="N489" s="16"/>
      <c r="O489" s="31"/>
      <c r="P489" s="32"/>
      <c r="Q489" s="20" t="str">
        <f>IFERROR(VLOOKUP(G489,[1]MODULY_CBA!$B$3:$I$23,6,0),"")</f>
        <v>Inkrement 5</v>
      </c>
    </row>
    <row r="490" spans="1:17" ht="57.75">
      <c r="A490" s="11" t="s">
        <v>1482</v>
      </c>
      <c r="B490" s="12" t="s">
        <v>1041</v>
      </c>
      <c r="C490" s="13" t="s">
        <v>197</v>
      </c>
      <c r="D490" s="13" t="s">
        <v>1483</v>
      </c>
      <c r="E490" s="13" t="s">
        <v>1484</v>
      </c>
      <c r="F490" s="14" t="s">
        <v>38</v>
      </c>
      <c r="G490" s="55" t="s">
        <v>956</v>
      </c>
      <c r="H490" s="15"/>
      <c r="I490" s="58"/>
      <c r="K490" s="16"/>
      <c r="L490" s="18"/>
      <c r="M490" s="16"/>
      <c r="N490" s="16"/>
      <c r="O490" s="31"/>
      <c r="P490" s="32"/>
      <c r="Q490" s="20" t="str">
        <f>IFERROR(VLOOKUP(G490,[1]MODULY_CBA!$B$3:$I$23,6,0),"")</f>
        <v>Inkrement 5</v>
      </c>
    </row>
    <row r="491" spans="1:17" ht="72">
      <c r="A491" s="11" t="s">
        <v>1485</v>
      </c>
      <c r="B491" s="12" t="s">
        <v>1041</v>
      </c>
      <c r="C491" s="13" t="s">
        <v>197</v>
      </c>
      <c r="D491" s="13" t="s">
        <v>1486</v>
      </c>
      <c r="E491" s="13" t="s">
        <v>1487</v>
      </c>
      <c r="F491" s="14" t="s">
        <v>38</v>
      </c>
      <c r="G491" s="55" t="s">
        <v>956</v>
      </c>
      <c r="H491" s="15"/>
      <c r="I491" s="58"/>
      <c r="K491" s="16"/>
      <c r="L491" s="18"/>
      <c r="M491" s="16"/>
      <c r="N491" s="16"/>
      <c r="O491" s="31"/>
      <c r="P491" s="32"/>
      <c r="Q491" s="20" t="str">
        <f>IFERROR(VLOOKUP(G491,[1]MODULY_CBA!$B$3:$I$23,6,0),"")</f>
        <v>Inkrement 5</v>
      </c>
    </row>
    <row r="492" spans="1:17" ht="214.5">
      <c r="A492" s="11" t="s">
        <v>1488</v>
      </c>
      <c r="B492" s="12" t="s">
        <v>1041</v>
      </c>
      <c r="C492" s="13" t="s">
        <v>197</v>
      </c>
      <c r="D492" s="13" t="s">
        <v>1489</v>
      </c>
      <c r="E492" s="13" t="s">
        <v>1490</v>
      </c>
      <c r="F492" s="14" t="s">
        <v>38</v>
      </c>
      <c r="G492" s="55" t="s">
        <v>956</v>
      </c>
      <c r="H492" s="15"/>
      <c r="I492" s="58"/>
      <c r="K492" s="16"/>
      <c r="L492" s="18"/>
      <c r="M492" s="16"/>
      <c r="N492" s="16"/>
      <c r="O492" s="31"/>
      <c r="P492" s="32"/>
      <c r="Q492" s="20" t="str">
        <f>IFERROR(VLOOKUP(G492,[1]MODULY_CBA!$B$3:$I$23,6,0),"")</f>
        <v>Inkrement 5</v>
      </c>
    </row>
    <row r="493" spans="1:17" ht="57.75">
      <c r="A493" s="11" t="s">
        <v>1491</v>
      </c>
      <c r="B493" s="12" t="s">
        <v>1041</v>
      </c>
      <c r="C493" s="13" t="s">
        <v>197</v>
      </c>
      <c r="D493" s="13" t="s">
        <v>1492</v>
      </c>
      <c r="E493" s="13" t="s">
        <v>1493</v>
      </c>
      <c r="F493" s="14" t="s">
        <v>38</v>
      </c>
      <c r="G493" s="55" t="s">
        <v>956</v>
      </c>
      <c r="H493" s="15"/>
      <c r="I493" s="58"/>
      <c r="K493" s="16"/>
      <c r="L493" s="18"/>
      <c r="M493" s="16"/>
      <c r="N493" s="16"/>
      <c r="O493" s="31"/>
      <c r="P493" s="32"/>
      <c r="Q493" s="20" t="str">
        <f>IFERROR(VLOOKUP(G493,[1]MODULY_CBA!$B$3:$I$23,6,0),"")</f>
        <v>Inkrement 5</v>
      </c>
    </row>
    <row r="494" spans="1:17" ht="29.25">
      <c r="A494" s="11" t="s">
        <v>1494</v>
      </c>
      <c r="B494" s="12" t="s">
        <v>1041</v>
      </c>
      <c r="C494" s="13" t="s">
        <v>197</v>
      </c>
      <c r="D494" s="13" t="s">
        <v>1495</v>
      </c>
      <c r="E494" s="13" t="s">
        <v>1496</v>
      </c>
      <c r="F494" s="14" t="s">
        <v>38</v>
      </c>
      <c r="G494" s="55" t="s">
        <v>956</v>
      </c>
      <c r="H494" s="15"/>
      <c r="I494" s="58"/>
      <c r="K494" s="16"/>
      <c r="L494" s="18"/>
      <c r="M494" s="16"/>
      <c r="N494" s="16"/>
      <c r="O494" s="31"/>
      <c r="P494" s="32"/>
      <c r="Q494" s="20" t="str">
        <f>IFERROR(VLOOKUP(G494,[1]MODULY_CBA!$B$3:$I$23,6,0),"")</f>
        <v>Inkrement 5</v>
      </c>
    </row>
    <row r="495" spans="1:17" ht="15">
      <c r="A495" s="11" t="s">
        <v>1497</v>
      </c>
      <c r="B495" s="12" t="s">
        <v>1041</v>
      </c>
      <c r="C495" s="13" t="s">
        <v>1107</v>
      </c>
      <c r="D495" s="13" t="s">
        <v>1498</v>
      </c>
      <c r="E495" s="13" t="s">
        <v>1499</v>
      </c>
      <c r="F495" s="14" t="s">
        <v>38</v>
      </c>
      <c r="G495" s="55" t="s">
        <v>956</v>
      </c>
      <c r="H495" s="15"/>
      <c r="I495" s="58"/>
      <c r="K495" s="16"/>
      <c r="L495" s="18"/>
      <c r="M495" s="16"/>
      <c r="N495" s="16"/>
      <c r="O495" s="31"/>
      <c r="P495" s="32"/>
      <c r="Q495" s="20" t="str">
        <f>IFERROR(VLOOKUP(G495,[1]MODULY_CBA!$B$3:$I$23,6,0),"")</f>
        <v>Inkrement 5</v>
      </c>
    </row>
    <row r="496" spans="1:17" ht="29.25">
      <c r="A496" s="11" t="s">
        <v>1500</v>
      </c>
      <c r="B496" s="12" t="s">
        <v>1041</v>
      </c>
      <c r="C496" s="13" t="s">
        <v>1107</v>
      </c>
      <c r="D496" s="13" t="s">
        <v>1501</v>
      </c>
      <c r="E496" s="13" t="s">
        <v>1502</v>
      </c>
      <c r="F496" s="14" t="s">
        <v>38</v>
      </c>
      <c r="G496" s="55" t="s">
        <v>956</v>
      </c>
      <c r="H496" s="15"/>
      <c r="I496" s="58"/>
      <c r="K496" s="16"/>
      <c r="L496" s="18"/>
      <c r="M496" s="16"/>
      <c r="N496" s="16"/>
      <c r="O496" s="31"/>
      <c r="P496" s="32"/>
      <c r="Q496" s="20" t="str">
        <f>IFERROR(VLOOKUP(G496,[1]MODULY_CBA!$B$3:$I$23,6,0),"")</f>
        <v>Inkrement 5</v>
      </c>
    </row>
    <row r="497" spans="1:17" ht="29.25">
      <c r="A497" s="11" t="s">
        <v>1503</v>
      </c>
      <c r="B497" s="12" t="s">
        <v>1041</v>
      </c>
      <c r="C497" s="13" t="s">
        <v>241</v>
      </c>
      <c r="D497" s="13" t="s">
        <v>1504</v>
      </c>
      <c r="E497" s="13" t="s">
        <v>1505</v>
      </c>
      <c r="F497" s="14" t="s">
        <v>38</v>
      </c>
      <c r="G497" s="55" t="s">
        <v>956</v>
      </c>
      <c r="H497" s="15"/>
      <c r="I497" s="58"/>
      <c r="K497" s="16"/>
      <c r="L497" s="18"/>
      <c r="M497" s="16"/>
      <c r="N497" s="16"/>
      <c r="O497" s="31"/>
      <c r="P497" s="32"/>
      <c r="Q497" s="20" t="str">
        <f>IFERROR(VLOOKUP(G497,[1]MODULY_CBA!$B$3:$I$23,6,0),"")</f>
        <v>Inkrement 5</v>
      </c>
    </row>
    <row r="498" spans="1:17" ht="29.25">
      <c r="A498" s="11" t="s">
        <v>1506</v>
      </c>
      <c r="B498" s="12" t="s">
        <v>1041</v>
      </c>
      <c r="C498" s="13" t="s">
        <v>241</v>
      </c>
      <c r="D498" s="13" t="s">
        <v>1507</v>
      </c>
      <c r="E498" s="13" t="s">
        <v>1508</v>
      </c>
      <c r="F498" s="14" t="s">
        <v>38</v>
      </c>
      <c r="G498" s="55" t="s">
        <v>956</v>
      </c>
      <c r="H498" s="15"/>
      <c r="I498" s="58"/>
      <c r="K498" s="16"/>
      <c r="L498" s="18"/>
      <c r="M498" s="16"/>
      <c r="N498" s="16"/>
      <c r="O498" s="31"/>
      <c r="P498" s="32"/>
      <c r="Q498" s="20" t="str">
        <f>IFERROR(VLOOKUP(G498,[1]MODULY_CBA!$B$3:$I$23,6,0),"")</f>
        <v>Inkrement 5</v>
      </c>
    </row>
    <row r="499" spans="1:17" ht="29.25">
      <c r="A499" s="11" t="s">
        <v>1509</v>
      </c>
      <c r="B499" s="12" t="s">
        <v>1041</v>
      </c>
      <c r="C499" s="13" t="s">
        <v>241</v>
      </c>
      <c r="D499" s="13" t="s">
        <v>1510</v>
      </c>
      <c r="E499" s="13" t="s">
        <v>1511</v>
      </c>
      <c r="F499" s="14" t="s">
        <v>38</v>
      </c>
      <c r="G499" s="55" t="s">
        <v>956</v>
      </c>
      <c r="H499" s="15"/>
      <c r="I499" s="58"/>
      <c r="K499" s="16"/>
      <c r="L499" s="18"/>
      <c r="M499" s="16"/>
      <c r="N499" s="16"/>
      <c r="O499" s="31"/>
      <c r="P499" s="32"/>
      <c r="Q499" s="20" t="str">
        <f>IFERROR(VLOOKUP(G499,[1]MODULY_CBA!$B$3:$I$23,6,0),"")</f>
        <v>Inkrement 5</v>
      </c>
    </row>
    <row r="500" spans="1:17" ht="29.25">
      <c r="A500" s="11" t="s">
        <v>1512</v>
      </c>
      <c r="B500" s="12" t="s">
        <v>1041</v>
      </c>
      <c r="C500" s="13" t="s">
        <v>241</v>
      </c>
      <c r="D500" s="13" t="s">
        <v>1513</v>
      </c>
      <c r="E500" s="13" t="s">
        <v>1514</v>
      </c>
      <c r="F500" s="14" t="s">
        <v>38</v>
      </c>
      <c r="G500" s="55" t="s">
        <v>956</v>
      </c>
      <c r="H500" s="15"/>
      <c r="I500" s="58"/>
      <c r="K500" s="16"/>
      <c r="L500" s="18"/>
      <c r="M500" s="16"/>
      <c r="N500" s="16"/>
      <c r="O500" s="31"/>
      <c r="P500" s="32"/>
      <c r="Q500" s="20" t="str">
        <f>IFERROR(VLOOKUP(G500,[1]MODULY_CBA!$B$3:$I$23,6,0),"")</f>
        <v>Inkrement 5</v>
      </c>
    </row>
    <row r="501" spans="1:17" ht="29.25">
      <c r="A501" s="11" t="s">
        <v>1515</v>
      </c>
      <c r="B501" s="12" t="s">
        <v>1041</v>
      </c>
      <c r="C501" s="13" t="s">
        <v>241</v>
      </c>
      <c r="D501" s="13" t="s">
        <v>1516</v>
      </c>
      <c r="E501" s="13" t="s">
        <v>1517</v>
      </c>
      <c r="F501" s="14" t="s">
        <v>38</v>
      </c>
      <c r="G501" s="55" t="s">
        <v>956</v>
      </c>
      <c r="H501" s="15"/>
      <c r="I501" s="58"/>
      <c r="K501" s="16"/>
      <c r="L501" s="18"/>
      <c r="M501" s="16"/>
      <c r="N501" s="16"/>
      <c r="O501" s="31"/>
      <c r="P501" s="32"/>
      <c r="Q501" s="20" t="str">
        <f>IFERROR(VLOOKUP(G501,[1]MODULY_CBA!$B$3:$I$23,6,0),"")</f>
        <v>Inkrement 5</v>
      </c>
    </row>
    <row r="502" spans="1:17" ht="29.25">
      <c r="A502" s="11" t="s">
        <v>1518</v>
      </c>
      <c r="B502" s="12" t="s">
        <v>1041</v>
      </c>
      <c r="C502" s="13" t="s">
        <v>241</v>
      </c>
      <c r="D502" s="13" t="s">
        <v>1519</v>
      </c>
      <c r="E502" s="13" t="s">
        <v>1520</v>
      </c>
      <c r="F502" s="14" t="s">
        <v>38</v>
      </c>
      <c r="G502" s="55" t="s">
        <v>956</v>
      </c>
      <c r="H502" s="15"/>
      <c r="I502" s="58"/>
      <c r="K502" s="16"/>
      <c r="L502" s="18"/>
      <c r="M502" s="16"/>
      <c r="N502" s="16"/>
      <c r="O502" s="31"/>
      <c r="P502" s="32"/>
      <c r="Q502" s="20" t="str">
        <f>IFERROR(VLOOKUP(G502,[1]MODULY_CBA!$B$3:$I$23,6,0),"")</f>
        <v>Inkrement 5</v>
      </c>
    </row>
    <row r="503" spans="1:17" ht="29.25">
      <c r="A503" s="11" t="s">
        <v>1521</v>
      </c>
      <c r="B503" s="12" t="s">
        <v>1041</v>
      </c>
      <c r="C503" s="13" t="s">
        <v>241</v>
      </c>
      <c r="D503" s="13" t="s">
        <v>1522</v>
      </c>
      <c r="E503" s="13" t="s">
        <v>1523</v>
      </c>
      <c r="F503" s="14" t="s">
        <v>38</v>
      </c>
      <c r="G503" s="55" t="s">
        <v>956</v>
      </c>
      <c r="H503" s="15"/>
      <c r="I503" s="58"/>
      <c r="K503" s="16"/>
      <c r="L503" s="18"/>
      <c r="M503" s="16"/>
      <c r="N503" s="16"/>
      <c r="O503" s="31"/>
      <c r="P503" s="32"/>
      <c r="Q503" s="20" t="str">
        <f>IFERROR(VLOOKUP(G503,[1]MODULY_CBA!$B$3:$I$23,6,0),"")</f>
        <v>Inkrement 5</v>
      </c>
    </row>
    <row r="504" spans="1:17" ht="29.25">
      <c r="A504" s="11" t="s">
        <v>1524</v>
      </c>
      <c r="B504" s="12" t="s">
        <v>1041</v>
      </c>
      <c r="C504" s="13" t="s">
        <v>87</v>
      </c>
      <c r="D504" s="13" t="s">
        <v>1525</v>
      </c>
      <c r="E504" s="13" t="s">
        <v>1526</v>
      </c>
      <c r="F504" s="14" t="s">
        <v>38</v>
      </c>
      <c r="G504" s="55" t="s">
        <v>956</v>
      </c>
      <c r="H504" s="15"/>
      <c r="I504" s="58"/>
      <c r="K504" s="16"/>
      <c r="L504" s="18"/>
      <c r="M504" s="16"/>
      <c r="N504" s="16"/>
      <c r="O504" s="31"/>
      <c r="P504" s="32"/>
      <c r="Q504" s="20" t="str">
        <f>IFERROR(VLOOKUP(G504,[1]MODULY_CBA!$B$3:$I$23,6,0),"")</f>
        <v>Inkrement 5</v>
      </c>
    </row>
    <row r="505" spans="1:17" ht="29.25">
      <c r="A505" s="11" t="s">
        <v>1527</v>
      </c>
      <c r="B505" s="12" t="s">
        <v>1041</v>
      </c>
      <c r="C505" s="13" t="s">
        <v>87</v>
      </c>
      <c r="D505" s="13" t="s">
        <v>241</v>
      </c>
      <c r="E505" s="13" t="s">
        <v>1528</v>
      </c>
      <c r="F505" s="14" t="s">
        <v>38</v>
      </c>
      <c r="G505" s="55" t="s">
        <v>956</v>
      </c>
      <c r="H505" s="15"/>
      <c r="I505" s="58"/>
      <c r="K505" s="16"/>
      <c r="L505" s="18"/>
      <c r="M505" s="16"/>
      <c r="N505" s="16"/>
      <c r="O505" s="31"/>
      <c r="P505" s="32"/>
      <c r="Q505" s="20" t="str">
        <f>IFERROR(VLOOKUP(G505,[1]MODULY_CBA!$B$3:$I$23,6,0),"")</f>
        <v>Inkrement 5</v>
      </c>
    </row>
    <row r="506" spans="1:17" ht="29.25">
      <c r="A506" s="11" t="s">
        <v>1529</v>
      </c>
      <c r="B506" s="12" t="s">
        <v>1041</v>
      </c>
      <c r="C506" s="13" t="s">
        <v>87</v>
      </c>
      <c r="D506" s="13" t="s">
        <v>1353</v>
      </c>
      <c r="E506" s="13" t="s">
        <v>1530</v>
      </c>
      <c r="F506" s="14" t="s">
        <v>38</v>
      </c>
      <c r="G506" s="55" t="s">
        <v>956</v>
      </c>
      <c r="H506" s="15"/>
      <c r="I506" s="58"/>
      <c r="K506" s="16"/>
      <c r="L506" s="18"/>
      <c r="M506" s="16"/>
      <c r="N506" s="16"/>
      <c r="O506" s="31"/>
      <c r="P506" s="32"/>
      <c r="Q506" s="20" t="str">
        <f>IFERROR(VLOOKUP(G506,[1]MODULY_CBA!$B$3:$I$23,6,0),"")</f>
        <v>Inkrement 5</v>
      </c>
    </row>
    <row r="507" spans="1:17" ht="15">
      <c r="A507" s="11" t="s">
        <v>1531</v>
      </c>
      <c r="B507" s="12" t="s">
        <v>1041</v>
      </c>
      <c r="C507" s="13" t="s">
        <v>143</v>
      </c>
      <c r="D507" s="13" t="s">
        <v>1532</v>
      </c>
      <c r="E507" s="13" t="s">
        <v>1533</v>
      </c>
      <c r="F507" s="14" t="s">
        <v>38</v>
      </c>
      <c r="G507" s="55" t="s">
        <v>956</v>
      </c>
      <c r="H507" s="15"/>
      <c r="I507" s="58"/>
      <c r="K507" s="16"/>
      <c r="L507" s="18"/>
      <c r="M507" s="16"/>
      <c r="N507" s="16"/>
      <c r="O507" s="31"/>
      <c r="P507" s="32"/>
      <c r="Q507" s="20" t="str">
        <f>IFERROR(VLOOKUP(G507,[1]MODULY_CBA!$B$3:$I$23,6,0),"")</f>
        <v>Inkrement 5</v>
      </c>
    </row>
    <row r="508" spans="1:17" ht="15">
      <c r="A508" s="11" t="s">
        <v>1534</v>
      </c>
      <c r="B508" s="12" t="s">
        <v>1041</v>
      </c>
      <c r="C508" s="13" t="s">
        <v>143</v>
      </c>
      <c r="D508" s="13" t="s">
        <v>1398</v>
      </c>
      <c r="E508" s="13" t="s">
        <v>1535</v>
      </c>
      <c r="F508" s="14" t="s">
        <v>38</v>
      </c>
      <c r="G508" s="55" t="s">
        <v>956</v>
      </c>
      <c r="H508" s="15"/>
      <c r="I508" s="58"/>
      <c r="K508" s="16"/>
      <c r="L508" s="18"/>
      <c r="M508" s="16"/>
      <c r="N508" s="16"/>
      <c r="O508" s="31"/>
      <c r="P508" s="32"/>
      <c r="Q508" s="20" t="str">
        <f>IFERROR(VLOOKUP(G508,[1]MODULY_CBA!$B$3:$I$23,6,0),"")</f>
        <v>Inkrement 5</v>
      </c>
    </row>
    <row r="509" spans="1:17" ht="29.25">
      <c r="A509" s="11" t="s">
        <v>1536</v>
      </c>
      <c r="B509" s="12" t="s">
        <v>1041</v>
      </c>
      <c r="C509" s="13" t="s">
        <v>143</v>
      </c>
      <c r="D509" s="13" t="s">
        <v>1537</v>
      </c>
      <c r="E509" s="13" t="s">
        <v>1538</v>
      </c>
      <c r="F509" s="14" t="s">
        <v>38</v>
      </c>
      <c r="G509" s="55" t="s">
        <v>956</v>
      </c>
      <c r="H509" s="15"/>
      <c r="I509" s="58"/>
      <c r="K509" s="16"/>
      <c r="L509" s="18"/>
      <c r="M509" s="16"/>
      <c r="N509" s="16"/>
      <c r="O509" s="31"/>
      <c r="P509" s="32"/>
      <c r="Q509" s="20" t="str">
        <f>IFERROR(VLOOKUP(G509,[1]MODULY_CBA!$B$3:$I$23,6,0),"")</f>
        <v>Inkrement 5</v>
      </c>
    </row>
    <row r="510" spans="1:17" ht="29.25">
      <c r="A510" s="11" t="s">
        <v>1539</v>
      </c>
      <c r="B510" s="12" t="s">
        <v>1041</v>
      </c>
      <c r="C510" s="13" t="s">
        <v>201</v>
      </c>
      <c r="D510" s="13" t="s">
        <v>1250</v>
      </c>
      <c r="E510" s="13" t="s">
        <v>1540</v>
      </c>
      <c r="F510" s="14" t="s">
        <v>38</v>
      </c>
      <c r="G510" s="55" t="s">
        <v>956</v>
      </c>
      <c r="H510" s="15"/>
      <c r="I510" s="58"/>
      <c r="K510" s="16"/>
      <c r="L510" s="18"/>
      <c r="M510" s="16"/>
      <c r="N510" s="16"/>
      <c r="O510" s="31"/>
      <c r="P510" s="32"/>
      <c r="Q510" s="20" t="str">
        <f>IFERROR(VLOOKUP(G510,[1]MODULY_CBA!$B$3:$I$23,6,0),"")</f>
        <v>Inkrement 5</v>
      </c>
    </row>
    <row r="511" spans="1:17" ht="29.25">
      <c r="A511" s="11" t="s">
        <v>1541</v>
      </c>
      <c r="B511" s="12" t="s">
        <v>1041</v>
      </c>
      <c r="C511" s="13" t="s">
        <v>201</v>
      </c>
      <c r="D511" s="13" t="s">
        <v>1095</v>
      </c>
      <c r="E511" s="13" t="s">
        <v>1542</v>
      </c>
      <c r="F511" s="14" t="s">
        <v>38</v>
      </c>
      <c r="G511" s="55" t="s">
        <v>956</v>
      </c>
      <c r="H511" s="15"/>
      <c r="I511" s="58"/>
      <c r="K511" s="16"/>
      <c r="L511" s="18"/>
      <c r="M511" s="16"/>
      <c r="N511" s="16"/>
      <c r="O511" s="31"/>
      <c r="P511" s="32"/>
      <c r="Q511" s="20" t="str">
        <f>IFERROR(VLOOKUP(G511,[1]MODULY_CBA!$B$3:$I$23,6,0),"")</f>
        <v>Inkrement 5</v>
      </c>
    </row>
    <row r="512" spans="1:17" ht="29.25">
      <c r="A512" s="11" t="s">
        <v>1543</v>
      </c>
      <c r="B512" s="12" t="s">
        <v>1041</v>
      </c>
      <c r="C512" s="13" t="s">
        <v>201</v>
      </c>
      <c r="D512" s="13" t="s">
        <v>1042</v>
      </c>
      <c r="E512" s="13" t="s">
        <v>1544</v>
      </c>
      <c r="F512" s="14" t="s">
        <v>38</v>
      </c>
      <c r="G512" s="55" t="s">
        <v>956</v>
      </c>
      <c r="H512" s="15"/>
      <c r="I512" s="58"/>
      <c r="K512" s="16"/>
      <c r="L512" s="18"/>
      <c r="M512" s="16"/>
      <c r="N512" s="16"/>
      <c r="O512" s="31"/>
      <c r="P512" s="32"/>
      <c r="Q512" s="20" t="str">
        <f>IFERROR(VLOOKUP(G512,[1]MODULY_CBA!$B$3:$I$23,6,0),"")</f>
        <v>Inkrement 5</v>
      </c>
    </row>
    <row r="513" spans="1:17" ht="29.25">
      <c r="A513" s="11" t="s">
        <v>1545</v>
      </c>
      <c r="B513" s="12" t="s">
        <v>1041</v>
      </c>
      <c r="C513" s="13" t="s">
        <v>201</v>
      </c>
      <c r="D513" s="13" t="s">
        <v>1098</v>
      </c>
      <c r="E513" s="13" t="s">
        <v>1546</v>
      </c>
      <c r="F513" s="14" t="s">
        <v>38</v>
      </c>
      <c r="G513" s="55" t="s">
        <v>956</v>
      </c>
      <c r="H513" s="15"/>
      <c r="I513" s="58"/>
      <c r="K513" s="16"/>
      <c r="L513" s="18"/>
      <c r="M513" s="16"/>
      <c r="N513" s="16"/>
      <c r="O513" s="31"/>
      <c r="P513" s="32"/>
      <c r="Q513" s="20" t="str">
        <f>IFERROR(VLOOKUP(G513,[1]MODULY_CBA!$B$3:$I$23,6,0),"")</f>
        <v>Inkrement 5</v>
      </c>
    </row>
    <row r="514" spans="1:17" ht="29.25">
      <c r="A514" s="11" t="s">
        <v>1547</v>
      </c>
      <c r="B514" s="12" t="s">
        <v>1041</v>
      </c>
      <c r="C514" s="13" t="s">
        <v>174</v>
      </c>
      <c r="D514" s="13" t="s">
        <v>1250</v>
      </c>
      <c r="E514" s="13" t="s">
        <v>1548</v>
      </c>
      <c r="F514" s="14" t="s">
        <v>38</v>
      </c>
      <c r="G514" s="55" t="s">
        <v>956</v>
      </c>
      <c r="H514" s="15"/>
      <c r="I514" s="58"/>
      <c r="K514" s="16"/>
      <c r="L514" s="18"/>
      <c r="M514" s="16"/>
      <c r="N514" s="16"/>
      <c r="O514" s="31"/>
      <c r="P514" s="32"/>
      <c r="Q514" s="20" t="str">
        <f>IFERROR(VLOOKUP(G514,[1]MODULY_CBA!$B$3:$I$23,6,0),"")</f>
        <v>Inkrement 5</v>
      </c>
    </row>
    <row r="515" spans="1:17" ht="29.25">
      <c r="A515" s="11" t="s">
        <v>1549</v>
      </c>
      <c r="B515" s="12" t="s">
        <v>1041</v>
      </c>
      <c r="C515" s="13" t="s">
        <v>174</v>
      </c>
      <c r="D515" s="13" t="s">
        <v>1042</v>
      </c>
      <c r="E515" s="13" t="s">
        <v>1544</v>
      </c>
      <c r="F515" s="14" t="s">
        <v>38</v>
      </c>
      <c r="G515" s="55" t="s">
        <v>956</v>
      </c>
      <c r="H515" s="15"/>
      <c r="I515" s="58"/>
      <c r="K515" s="16"/>
      <c r="L515" s="18"/>
      <c r="M515" s="16"/>
      <c r="N515" s="16"/>
      <c r="O515" s="31"/>
      <c r="P515" s="32"/>
      <c r="Q515" s="20" t="str">
        <f>IFERROR(VLOOKUP(G515,[1]MODULY_CBA!$B$3:$I$23,6,0),"")</f>
        <v>Inkrement 5</v>
      </c>
    </row>
    <row r="516" spans="1:17" ht="29.25">
      <c r="A516" s="11" t="s">
        <v>1550</v>
      </c>
      <c r="B516" s="12" t="s">
        <v>1041</v>
      </c>
      <c r="C516" s="13" t="s">
        <v>988</v>
      </c>
      <c r="D516" s="13" t="s">
        <v>1058</v>
      </c>
      <c r="E516" s="13" t="s">
        <v>1551</v>
      </c>
      <c r="F516" s="14" t="s">
        <v>38</v>
      </c>
      <c r="G516" s="55" t="s">
        <v>956</v>
      </c>
      <c r="H516" s="15"/>
      <c r="I516" s="58"/>
      <c r="K516" s="16"/>
      <c r="L516" s="18"/>
      <c r="M516" s="16"/>
      <c r="N516" s="16"/>
      <c r="O516" s="31"/>
      <c r="P516" s="32"/>
      <c r="Q516" s="20" t="str">
        <f>IFERROR(VLOOKUP(G516,[1]MODULY_CBA!$B$3:$I$23,6,0),"")</f>
        <v>Inkrement 5</v>
      </c>
    </row>
    <row r="517" spans="1:17" ht="43.5">
      <c r="A517" s="11" t="s">
        <v>1552</v>
      </c>
      <c r="B517" s="12" t="s">
        <v>1041</v>
      </c>
      <c r="C517" s="13" t="s">
        <v>197</v>
      </c>
      <c r="D517" s="13" t="s">
        <v>1553</v>
      </c>
      <c r="E517" s="13" t="s">
        <v>1554</v>
      </c>
      <c r="F517" s="14" t="s">
        <v>38</v>
      </c>
      <c r="G517" s="55" t="s">
        <v>956</v>
      </c>
      <c r="H517" s="15"/>
      <c r="I517" s="58"/>
      <c r="K517" s="16"/>
      <c r="L517" s="18"/>
      <c r="M517" s="16"/>
      <c r="N517" s="16"/>
      <c r="O517" s="31"/>
      <c r="P517" s="32"/>
      <c r="Q517" s="20" t="str">
        <f>IFERROR(VLOOKUP(G517,[1]MODULY_CBA!$B$3:$I$23,6,0),"")</f>
        <v>Inkrement 5</v>
      </c>
    </row>
    <row r="518" spans="1:17" ht="29.25">
      <c r="A518" s="11" t="s">
        <v>1555</v>
      </c>
      <c r="B518" s="12" t="s">
        <v>1041</v>
      </c>
      <c r="C518" s="13" t="s">
        <v>197</v>
      </c>
      <c r="D518" s="13" t="s">
        <v>1556</v>
      </c>
      <c r="E518" s="13" t="s">
        <v>1557</v>
      </c>
      <c r="F518" s="14" t="s">
        <v>38</v>
      </c>
      <c r="G518" s="55" t="s">
        <v>956</v>
      </c>
      <c r="H518" s="15"/>
      <c r="I518" s="58"/>
      <c r="K518" s="16"/>
      <c r="L518" s="18"/>
      <c r="M518" s="16"/>
      <c r="N518" s="16"/>
      <c r="O518" s="31"/>
      <c r="P518" s="32"/>
      <c r="Q518" s="20" t="str">
        <f>IFERROR(VLOOKUP(G518,[1]MODULY_CBA!$B$3:$I$23,6,0),"")</f>
        <v>Inkrement 5</v>
      </c>
    </row>
    <row r="519" spans="1:17" ht="29.25">
      <c r="A519" s="11" t="s">
        <v>1558</v>
      </c>
      <c r="B519" s="12" t="s">
        <v>1041</v>
      </c>
      <c r="C519" s="13" t="s">
        <v>197</v>
      </c>
      <c r="D519" s="13" t="s">
        <v>1559</v>
      </c>
      <c r="E519" s="13" t="s">
        <v>1560</v>
      </c>
      <c r="F519" s="14" t="s">
        <v>38</v>
      </c>
      <c r="G519" s="55" t="s">
        <v>956</v>
      </c>
      <c r="H519" s="15"/>
      <c r="I519" s="58"/>
      <c r="K519" s="16"/>
      <c r="L519" s="18"/>
      <c r="M519" s="16"/>
      <c r="N519" s="16"/>
      <c r="O519" s="31"/>
      <c r="P519" s="32"/>
      <c r="Q519" s="20" t="str">
        <f>IFERROR(VLOOKUP(G519,[1]MODULY_CBA!$B$3:$I$23,6,0),"")</f>
        <v>Inkrement 5</v>
      </c>
    </row>
    <row r="520" spans="1:17" ht="29.25">
      <c r="A520" s="11" t="s">
        <v>1561</v>
      </c>
      <c r="B520" s="12" t="s">
        <v>1041</v>
      </c>
      <c r="C520" s="13" t="s">
        <v>197</v>
      </c>
      <c r="D520" s="13" t="s">
        <v>1250</v>
      </c>
      <c r="E520" s="13" t="s">
        <v>1562</v>
      </c>
      <c r="F520" s="14" t="s">
        <v>38</v>
      </c>
      <c r="G520" s="55" t="s">
        <v>956</v>
      </c>
      <c r="H520" s="15"/>
      <c r="I520" s="58"/>
      <c r="K520" s="16"/>
      <c r="L520" s="18"/>
      <c r="M520" s="16"/>
      <c r="N520" s="16"/>
      <c r="O520" s="31"/>
      <c r="P520" s="32"/>
      <c r="Q520" s="20" t="str">
        <f>IFERROR(VLOOKUP(G520,[1]MODULY_CBA!$B$3:$I$23,6,0),"")</f>
        <v>Inkrement 5</v>
      </c>
    </row>
    <row r="521" spans="1:17" ht="72">
      <c r="A521" s="11" t="s">
        <v>1563</v>
      </c>
      <c r="B521" s="12" t="s">
        <v>1041</v>
      </c>
      <c r="C521" s="13" t="s">
        <v>197</v>
      </c>
      <c r="D521" s="13" t="s">
        <v>1564</v>
      </c>
      <c r="E521" s="13" t="s">
        <v>1565</v>
      </c>
      <c r="F521" s="14" t="s">
        <v>38</v>
      </c>
      <c r="G521" s="55" t="s">
        <v>956</v>
      </c>
      <c r="H521" s="15"/>
      <c r="I521" s="58"/>
      <c r="K521" s="16"/>
      <c r="L521" s="18"/>
      <c r="M521" s="16"/>
      <c r="N521" s="16"/>
      <c r="O521" s="31"/>
      <c r="P521" s="32"/>
      <c r="Q521" s="20" t="str">
        <f>IFERROR(VLOOKUP(G521,[1]MODULY_CBA!$B$3:$I$23,6,0),"")</f>
        <v>Inkrement 5</v>
      </c>
    </row>
    <row r="522" spans="1:17" ht="29.25">
      <c r="A522" s="11" t="s">
        <v>1566</v>
      </c>
      <c r="B522" s="27" t="s">
        <v>1041</v>
      </c>
      <c r="C522" s="13" t="s">
        <v>197</v>
      </c>
      <c r="D522" s="13" t="s">
        <v>1567</v>
      </c>
      <c r="E522" s="39" t="s">
        <v>1568</v>
      </c>
      <c r="F522" s="14" t="s">
        <v>38</v>
      </c>
      <c r="G522" s="55" t="s">
        <v>956</v>
      </c>
      <c r="H522" s="15"/>
      <c r="I522" s="58"/>
      <c r="K522" s="16"/>
      <c r="L522" s="18"/>
      <c r="M522" s="16"/>
      <c r="N522" s="16"/>
      <c r="O522" s="31"/>
      <c r="P522" s="32"/>
      <c r="Q522" s="20" t="str">
        <f>IFERROR(VLOOKUP(G522,[1]MODULY_CBA!$B$3:$I$23,6,0),"")</f>
        <v>Inkrement 5</v>
      </c>
    </row>
    <row r="523" spans="1:17" ht="15">
      <c r="A523" s="11" t="s">
        <v>1569</v>
      </c>
      <c r="B523" s="27" t="s">
        <v>1041</v>
      </c>
      <c r="C523" s="42" t="s">
        <v>1570</v>
      </c>
      <c r="D523" s="13" t="s">
        <v>1429</v>
      </c>
      <c r="E523" s="42" t="s">
        <v>1571</v>
      </c>
      <c r="F523" s="14" t="s">
        <v>38</v>
      </c>
      <c r="G523" s="55" t="s">
        <v>956</v>
      </c>
      <c r="H523" s="15"/>
      <c r="I523" s="58"/>
      <c r="K523" s="16"/>
      <c r="L523" s="18"/>
      <c r="M523" s="16"/>
      <c r="N523" s="16"/>
      <c r="O523" s="31"/>
      <c r="P523" s="32"/>
      <c r="Q523" s="20" t="str">
        <f>IFERROR(VLOOKUP(G523,[1]MODULY_CBA!$B$3:$I$23,6,0),"")</f>
        <v>Inkrement 5</v>
      </c>
    </row>
    <row r="524" spans="1:17" ht="42.75">
      <c r="A524" s="11" t="s">
        <v>1572</v>
      </c>
      <c r="B524" s="27" t="s">
        <v>1041</v>
      </c>
      <c r="C524" s="52" t="s">
        <v>197</v>
      </c>
      <c r="D524" s="52" t="s">
        <v>1573</v>
      </c>
      <c r="E524" s="52" t="s">
        <v>1574</v>
      </c>
      <c r="F524" s="14" t="s">
        <v>38</v>
      </c>
      <c r="G524" s="55" t="s">
        <v>956</v>
      </c>
      <c r="H524" s="15"/>
      <c r="I524" s="58"/>
      <c r="K524" s="16"/>
      <c r="L524" s="18"/>
      <c r="M524" s="16"/>
      <c r="N524" s="16"/>
      <c r="O524" s="31"/>
      <c r="P524" s="32"/>
      <c r="Q524" s="20" t="str">
        <f>IFERROR(VLOOKUP(G524,[1]MODULY_CBA!$B$3:$I$23,6,0),"")</f>
        <v>Inkrement 5</v>
      </c>
    </row>
    <row r="525" spans="1:17" ht="28.5">
      <c r="A525" s="11" t="s">
        <v>1575</v>
      </c>
      <c r="B525" s="27" t="s">
        <v>1041</v>
      </c>
      <c r="C525" s="53" t="s">
        <v>1576</v>
      </c>
      <c r="D525" s="53" t="s">
        <v>1577</v>
      </c>
      <c r="E525" s="52" t="s">
        <v>1578</v>
      </c>
      <c r="F525" s="14" t="s">
        <v>38</v>
      </c>
      <c r="G525" s="55" t="s">
        <v>956</v>
      </c>
      <c r="H525" s="15"/>
      <c r="I525" s="58"/>
      <c r="K525" s="16"/>
      <c r="L525" s="18"/>
      <c r="M525" s="16"/>
      <c r="N525" s="16"/>
      <c r="O525" s="31"/>
      <c r="P525" s="32"/>
      <c r="Q525" s="20" t="str">
        <f>IFERROR(VLOOKUP(G525,[1]MODULY_CBA!$B$3:$I$23,6,0),"")</f>
        <v>Inkrement 5</v>
      </c>
    </row>
    <row r="526" spans="1:17" ht="15">
      <c r="A526" s="11" t="s">
        <v>1579</v>
      </c>
      <c r="B526" s="27" t="s">
        <v>1041</v>
      </c>
      <c r="C526" s="53" t="s">
        <v>1576</v>
      </c>
      <c r="D526" s="53" t="s">
        <v>1580</v>
      </c>
      <c r="E526" s="60"/>
      <c r="F526" s="14" t="s">
        <v>38</v>
      </c>
      <c r="G526" s="55" t="s">
        <v>115</v>
      </c>
      <c r="H526" s="15"/>
      <c r="I526" s="58"/>
      <c r="K526" s="16"/>
      <c r="L526" s="18"/>
      <c r="M526" s="16"/>
      <c r="N526" s="16"/>
      <c r="O526" s="31"/>
      <c r="P526" s="32"/>
      <c r="Q526" s="20" t="str">
        <f>IFERROR(VLOOKUP(G526,[1]MODULY_CBA!$B$3:$I$23,6,0),"")</f>
        <v>Inkrement 4</v>
      </c>
    </row>
    <row r="527" spans="1:17" ht="15">
      <c r="A527" s="11" t="s">
        <v>1581</v>
      </c>
      <c r="B527" s="27" t="s">
        <v>1041</v>
      </c>
      <c r="C527" s="53" t="s">
        <v>1576</v>
      </c>
      <c r="D527" s="52" t="s">
        <v>1582</v>
      </c>
      <c r="E527" s="60"/>
      <c r="F527" s="14" t="s">
        <v>38</v>
      </c>
      <c r="G527" s="55" t="s">
        <v>956</v>
      </c>
      <c r="H527" s="15"/>
      <c r="I527" s="58"/>
      <c r="K527" s="16"/>
      <c r="L527" s="18"/>
      <c r="M527" s="16"/>
      <c r="N527" s="16"/>
      <c r="O527" s="31"/>
      <c r="P527" s="32"/>
      <c r="Q527" s="20" t="str">
        <f>IFERROR(VLOOKUP(G527,[1]MODULY_CBA!$B$3:$I$23,6,0),"")</f>
        <v>Inkrement 5</v>
      </c>
    </row>
    <row r="528" spans="1:17" ht="15">
      <c r="A528" s="11" t="s">
        <v>1583</v>
      </c>
      <c r="B528" s="27" t="s">
        <v>1041</v>
      </c>
      <c r="C528" s="53" t="s">
        <v>1576</v>
      </c>
      <c r="D528" s="52" t="s">
        <v>1584</v>
      </c>
      <c r="E528" s="60"/>
      <c r="F528" s="14" t="s">
        <v>38</v>
      </c>
      <c r="G528" s="55" t="s">
        <v>956</v>
      </c>
      <c r="H528" s="15"/>
      <c r="I528" s="58"/>
      <c r="K528" s="16"/>
      <c r="L528" s="18"/>
      <c r="M528" s="16"/>
      <c r="N528" s="16"/>
      <c r="O528" s="31"/>
      <c r="P528" s="32"/>
      <c r="Q528" s="20" t="str">
        <f>IFERROR(VLOOKUP(G528,[1]MODULY_CBA!$B$3:$I$23,6,0),"")</f>
        <v>Inkrement 5</v>
      </c>
    </row>
    <row r="529" spans="1:17" ht="28.5">
      <c r="A529" s="11" t="s">
        <v>1585</v>
      </c>
      <c r="B529" s="27" t="s">
        <v>1041</v>
      </c>
      <c r="C529" s="53" t="s">
        <v>1576</v>
      </c>
      <c r="D529" s="52" t="s">
        <v>1586</v>
      </c>
      <c r="E529" s="60"/>
      <c r="F529" s="14" t="s">
        <v>38</v>
      </c>
      <c r="G529" s="55" t="s">
        <v>956</v>
      </c>
      <c r="H529" s="15"/>
      <c r="I529" s="58"/>
      <c r="K529" s="16"/>
      <c r="L529" s="18"/>
      <c r="M529" s="16"/>
      <c r="N529" s="16"/>
      <c r="O529" s="31"/>
      <c r="P529" s="32"/>
      <c r="Q529" s="20" t="str">
        <f>IFERROR(VLOOKUP(G529,[1]MODULY_CBA!$B$3:$I$23,6,0),"")</f>
        <v>Inkrement 5</v>
      </c>
    </row>
    <row r="530" spans="1:17" ht="28.5">
      <c r="A530" s="11" t="s">
        <v>1587</v>
      </c>
      <c r="B530" s="27" t="s">
        <v>1041</v>
      </c>
      <c r="C530" s="53" t="s">
        <v>1576</v>
      </c>
      <c r="D530" s="52" t="s">
        <v>1588</v>
      </c>
      <c r="E530" s="60"/>
      <c r="F530" s="14" t="s">
        <v>38</v>
      </c>
      <c r="G530" s="55" t="s">
        <v>956</v>
      </c>
      <c r="H530" s="15"/>
      <c r="I530" s="58"/>
      <c r="K530" s="16"/>
      <c r="L530" s="18"/>
      <c r="M530" s="16"/>
      <c r="N530" s="16"/>
      <c r="O530" s="31"/>
      <c r="P530" s="32"/>
      <c r="Q530" s="20" t="str">
        <f>IFERROR(VLOOKUP(G530,[1]MODULY_CBA!$B$3:$I$23,6,0),"")</f>
        <v>Inkrement 5</v>
      </c>
    </row>
    <row r="531" spans="1:17" ht="42.75">
      <c r="A531" s="11" t="s">
        <v>1589</v>
      </c>
      <c r="B531" s="27" t="s">
        <v>1041</v>
      </c>
      <c r="C531" s="52" t="s">
        <v>238</v>
      </c>
      <c r="D531" s="61" t="s">
        <v>1590</v>
      </c>
      <c r="E531" s="52" t="s">
        <v>1591</v>
      </c>
      <c r="F531" s="14" t="s">
        <v>38</v>
      </c>
      <c r="G531" s="55" t="s">
        <v>956</v>
      </c>
      <c r="H531" s="15"/>
      <c r="I531" s="58"/>
      <c r="K531" s="16"/>
      <c r="L531" s="18"/>
      <c r="M531" s="16"/>
      <c r="N531" s="16"/>
      <c r="O531" s="31"/>
      <c r="P531" s="32"/>
      <c r="Q531" s="20" t="str">
        <f>IFERROR(VLOOKUP(G531,[1]MODULY_CBA!$B$3:$I$23,6,0),"")</f>
        <v>Inkrement 5</v>
      </c>
    </row>
    <row r="532" spans="1:17" ht="57">
      <c r="A532" s="11" t="s">
        <v>1592</v>
      </c>
      <c r="B532" s="27" t="s">
        <v>1041</v>
      </c>
      <c r="C532" s="52" t="s">
        <v>238</v>
      </c>
      <c r="D532" s="61" t="s">
        <v>1593</v>
      </c>
      <c r="E532" s="62" t="s">
        <v>1594</v>
      </c>
      <c r="F532" s="14" t="s">
        <v>38</v>
      </c>
      <c r="G532" s="55" t="s">
        <v>956</v>
      </c>
      <c r="H532" s="15"/>
      <c r="I532" s="58"/>
      <c r="K532" s="16"/>
      <c r="L532" s="18"/>
      <c r="M532" s="16"/>
      <c r="N532" s="16"/>
      <c r="O532" s="31"/>
      <c r="P532" s="32"/>
      <c r="Q532" s="20" t="str">
        <f>IFERROR(VLOOKUP(G532,[1]MODULY_CBA!$B$3:$I$23,6,0),"")</f>
        <v>Inkrement 5</v>
      </c>
    </row>
    <row r="533" spans="1:17" ht="57">
      <c r="A533" s="11" t="s">
        <v>1595</v>
      </c>
      <c r="B533" s="27" t="s">
        <v>1041</v>
      </c>
      <c r="C533" s="52" t="s">
        <v>238</v>
      </c>
      <c r="D533" s="61" t="s">
        <v>1596</v>
      </c>
      <c r="E533" s="62" t="s">
        <v>1597</v>
      </c>
      <c r="F533" s="14" t="s">
        <v>38</v>
      </c>
      <c r="G533" s="55" t="s">
        <v>956</v>
      </c>
      <c r="H533" s="15"/>
      <c r="I533" s="58"/>
      <c r="K533" s="16"/>
      <c r="L533" s="18"/>
      <c r="M533" s="16"/>
      <c r="N533" s="16"/>
      <c r="O533" s="31"/>
      <c r="P533" s="32"/>
      <c r="Q533" s="20" t="str">
        <f>IFERROR(VLOOKUP(G533,[1]MODULY_CBA!$B$3:$I$23,6,0),"")</f>
        <v>Inkrement 5</v>
      </c>
    </row>
    <row r="534" spans="1:17" ht="29.25">
      <c r="A534" s="11" t="s">
        <v>1598</v>
      </c>
      <c r="B534" s="12" t="s">
        <v>1041</v>
      </c>
      <c r="C534" s="13" t="s">
        <v>1000</v>
      </c>
      <c r="D534" s="13" t="s">
        <v>1599</v>
      </c>
      <c r="E534" s="13" t="s">
        <v>1600</v>
      </c>
      <c r="F534" s="14" t="s">
        <v>38</v>
      </c>
      <c r="G534" s="55" t="s">
        <v>998</v>
      </c>
      <c r="H534" s="15"/>
      <c r="I534" s="58"/>
      <c r="K534" s="16"/>
      <c r="L534" s="18"/>
      <c r="M534" s="16"/>
      <c r="N534" s="16"/>
      <c r="O534" s="31"/>
      <c r="P534" s="32"/>
      <c r="Q534" s="20" t="str">
        <f>IFERROR(VLOOKUP(G534,[1]MODULY_CBA!$B$3:$I$23,6,0),"")</f>
        <v>Inkrement 3</v>
      </c>
    </row>
    <row r="535" spans="1:17" ht="42.75">
      <c r="A535" s="11" t="s">
        <v>1601</v>
      </c>
      <c r="B535" s="12" t="s">
        <v>1041</v>
      </c>
      <c r="C535" s="52" t="s">
        <v>241</v>
      </c>
      <c r="D535" s="52" t="s">
        <v>1602</v>
      </c>
      <c r="E535" s="52" t="s">
        <v>1603</v>
      </c>
      <c r="F535" s="14" t="s">
        <v>38</v>
      </c>
      <c r="G535" s="55" t="s">
        <v>527</v>
      </c>
      <c r="H535" s="15"/>
      <c r="I535" s="58"/>
      <c r="K535" s="16"/>
      <c r="L535" s="18"/>
      <c r="M535" s="16"/>
      <c r="N535" s="16"/>
      <c r="O535" s="31"/>
      <c r="P535" s="32"/>
      <c r="Q535" s="20" t="str">
        <f>IFERROR(VLOOKUP(G535,[1]MODULY_CBA!$B$3:$I$23,6,0),"")</f>
        <v>Inkrement 1</v>
      </c>
    </row>
    <row r="536" spans="1:17" ht="42.75">
      <c r="A536" s="11" t="s">
        <v>1604</v>
      </c>
      <c r="B536" s="12" t="s">
        <v>1041</v>
      </c>
      <c r="C536" s="52" t="s">
        <v>1353</v>
      </c>
      <c r="D536" s="52" t="s">
        <v>1605</v>
      </c>
      <c r="E536" s="52" t="s">
        <v>1606</v>
      </c>
      <c r="F536" s="14" t="s">
        <v>38</v>
      </c>
      <c r="G536" s="55" t="s">
        <v>442</v>
      </c>
      <c r="H536" s="15"/>
      <c r="I536" s="58"/>
      <c r="K536" s="16"/>
      <c r="L536" s="18"/>
      <c r="M536" s="16"/>
      <c r="N536" s="16"/>
      <c r="O536" s="31"/>
      <c r="P536" s="32"/>
      <c r="Q536" s="20" t="str">
        <f>IFERROR(VLOOKUP(G536,[1]MODULY_CBA!$B$3:$I$23,6,0),"")</f>
        <v>Inkrement 1</v>
      </c>
    </row>
    <row r="537" spans="1:17" ht="114.75">
      <c r="A537" s="11" t="s">
        <v>1607</v>
      </c>
      <c r="B537" s="63" t="s">
        <v>1608</v>
      </c>
      <c r="C537" s="40" t="s">
        <v>110</v>
      </c>
      <c r="D537" s="40" t="s">
        <v>1609</v>
      </c>
      <c r="E537" s="40" t="s">
        <v>1610</v>
      </c>
      <c r="F537" s="14" t="s">
        <v>38</v>
      </c>
      <c r="G537" s="55" t="s">
        <v>113</v>
      </c>
      <c r="H537" s="15"/>
      <c r="I537" s="58"/>
      <c r="K537" s="16"/>
      <c r="L537" s="18"/>
      <c r="M537" s="16"/>
      <c r="N537" s="16"/>
      <c r="O537" s="31"/>
      <c r="P537" s="32"/>
      <c r="Q537" s="20" t="str">
        <f>IFERROR(VLOOKUP(G537,[1]MODULY_CBA!$B$3:$I$23,6,0),"")</f>
        <v>Inkrement 1</v>
      </c>
    </row>
    <row r="538" spans="1:17" ht="43.5">
      <c r="A538" s="11" t="s">
        <v>1611</v>
      </c>
      <c r="B538" s="63" t="s">
        <v>1608</v>
      </c>
      <c r="C538" s="40" t="s">
        <v>110</v>
      </c>
      <c r="D538" s="40" t="s">
        <v>1612</v>
      </c>
      <c r="E538" s="40" t="s">
        <v>1613</v>
      </c>
      <c r="F538" s="14" t="s">
        <v>38</v>
      </c>
      <c r="G538" s="55" t="s">
        <v>113</v>
      </c>
      <c r="H538" s="15"/>
      <c r="I538" s="58"/>
      <c r="K538" s="16"/>
      <c r="L538" s="18"/>
      <c r="M538" s="16"/>
      <c r="N538" s="16"/>
      <c r="O538" s="31"/>
      <c r="P538" s="32"/>
      <c r="Q538" s="20" t="str">
        <f>IFERROR(VLOOKUP(G538,[1]MODULY_CBA!$B$3:$I$23,6,0),"")</f>
        <v>Inkrement 1</v>
      </c>
    </row>
    <row r="539" spans="1:17" ht="57.75">
      <c r="A539" s="11" t="s">
        <v>1614</v>
      </c>
      <c r="B539" s="63" t="s">
        <v>1608</v>
      </c>
      <c r="C539" s="40" t="s">
        <v>110</v>
      </c>
      <c r="D539" s="40" t="s">
        <v>1615</v>
      </c>
      <c r="E539" s="40" t="s">
        <v>1616</v>
      </c>
      <c r="F539" s="14" t="s">
        <v>38</v>
      </c>
      <c r="G539" s="55" t="s">
        <v>113</v>
      </c>
      <c r="H539" s="15"/>
      <c r="I539" s="58"/>
      <c r="K539" s="16"/>
      <c r="L539" s="18"/>
      <c r="M539" s="16"/>
      <c r="N539" s="16"/>
      <c r="O539" s="31"/>
      <c r="P539" s="32"/>
      <c r="Q539" s="20" t="str">
        <f>IFERROR(VLOOKUP(G539,[1]MODULY_CBA!$B$3:$I$23,6,0),"")</f>
        <v>Inkrement 1</v>
      </c>
    </row>
    <row r="540" spans="1:17" ht="114.75">
      <c r="A540" s="11" t="s">
        <v>1617</v>
      </c>
      <c r="B540" s="63" t="s">
        <v>1608</v>
      </c>
      <c r="C540" s="40" t="s">
        <v>110</v>
      </c>
      <c r="D540" s="40" t="s">
        <v>1618</v>
      </c>
      <c r="E540" s="40" t="s">
        <v>1619</v>
      </c>
      <c r="F540" s="14" t="s">
        <v>38</v>
      </c>
      <c r="G540" s="55" t="s">
        <v>113</v>
      </c>
      <c r="H540" s="15"/>
      <c r="I540" s="58"/>
      <c r="K540" s="16"/>
      <c r="L540" s="18"/>
      <c r="M540" s="16"/>
      <c r="N540" s="16"/>
      <c r="O540" s="31"/>
      <c r="P540" s="32"/>
      <c r="Q540" s="20" t="str">
        <f>IFERROR(VLOOKUP(G540,[1]MODULY_CBA!$B$3:$I$23,6,0),"")</f>
        <v>Inkrement 1</v>
      </c>
    </row>
    <row r="541" spans="1:17" ht="105">
      <c r="A541" s="11" t="s">
        <v>1620</v>
      </c>
      <c r="B541" s="64" t="s">
        <v>1608</v>
      </c>
      <c r="C541" s="36" t="s">
        <v>1621</v>
      </c>
      <c r="D541" s="36" t="s">
        <v>1622</v>
      </c>
      <c r="E541" s="36" t="s">
        <v>1623</v>
      </c>
      <c r="F541" s="14" t="s">
        <v>38</v>
      </c>
      <c r="G541" s="55" t="s">
        <v>113</v>
      </c>
      <c r="H541" s="15"/>
      <c r="I541" s="58"/>
      <c r="K541" s="16"/>
      <c r="L541" s="18"/>
      <c r="M541" s="16"/>
      <c r="N541" s="16"/>
      <c r="O541" s="31"/>
      <c r="P541" s="32"/>
      <c r="Q541" s="20" t="str">
        <f>IFERROR(VLOOKUP(G541,[1]MODULY_CBA!$B$3:$I$23,6,0),"")</f>
        <v>Inkrement 1</v>
      </c>
    </row>
    <row r="542" spans="1:17" ht="29.25">
      <c r="A542" s="11" t="s">
        <v>1624</v>
      </c>
      <c r="B542" s="63" t="s">
        <v>1608</v>
      </c>
      <c r="C542" s="40" t="s">
        <v>446</v>
      </c>
      <c r="D542" s="65" t="s">
        <v>1625</v>
      </c>
      <c r="E542" s="65" t="s">
        <v>1626</v>
      </c>
      <c r="F542" s="14" t="s">
        <v>38</v>
      </c>
      <c r="G542" s="55" t="s">
        <v>444</v>
      </c>
      <c r="H542" s="15"/>
      <c r="I542" s="58"/>
      <c r="K542" s="16"/>
      <c r="L542" s="18"/>
      <c r="M542" s="16"/>
      <c r="N542" s="16"/>
      <c r="O542" s="31"/>
      <c r="P542" s="32"/>
      <c r="Q542" s="20" t="str">
        <f>IFERROR(VLOOKUP(G542,[1]MODULY_CBA!$B$3:$I$23,6,0),"")</f>
        <v>Inkrement 4</v>
      </c>
    </row>
    <row r="543" spans="1:17" ht="29.25">
      <c r="A543" s="11" t="s">
        <v>1627</v>
      </c>
      <c r="B543" s="63" t="s">
        <v>1608</v>
      </c>
      <c r="C543" s="40" t="s">
        <v>446</v>
      </c>
      <c r="D543" s="65" t="s">
        <v>1628</v>
      </c>
      <c r="E543" s="65" t="s">
        <v>1629</v>
      </c>
      <c r="F543" s="14" t="s">
        <v>38</v>
      </c>
      <c r="G543" s="55" t="s">
        <v>444</v>
      </c>
      <c r="H543" s="15"/>
      <c r="I543" s="58"/>
      <c r="K543" s="16"/>
      <c r="L543" s="18"/>
      <c r="M543" s="16"/>
      <c r="N543" s="16"/>
      <c r="O543" s="31"/>
      <c r="P543" s="32"/>
      <c r="Q543" s="20" t="str">
        <f>IFERROR(VLOOKUP(G543,[1]MODULY_CBA!$B$3:$I$23,6,0),"")</f>
        <v>Inkrement 4</v>
      </c>
    </row>
    <row r="544" spans="1:17" ht="29.25">
      <c r="A544" s="11" t="s">
        <v>1630</v>
      </c>
      <c r="B544" s="63" t="s">
        <v>1608</v>
      </c>
      <c r="C544" s="40" t="s">
        <v>446</v>
      </c>
      <c r="D544" s="65" t="s">
        <v>1631</v>
      </c>
      <c r="E544" s="65" t="s">
        <v>1632</v>
      </c>
      <c r="F544" s="14" t="s">
        <v>38</v>
      </c>
      <c r="G544" s="55" t="s">
        <v>444</v>
      </c>
      <c r="H544" s="15"/>
      <c r="I544" s="58"/>
      <c r="K544" s="16"/>
      <c r="L544" s="18"/>
      <c r="M544" s="16"/>
      <c r="N544" s="16"/>
      <c r="O544" s="31"/>
      <c r="P544" s="32"/>
      <c r="Q544" s="20" t="str">
        <f>IFERROR(VLOOKUP(G544,[1]MODULY_CBA!$B$3:$I$23,6,0),"")</f>
        <v>Inkrement 4</v>
      </c>
    </row>
    <row r="545" spans="1:17" ht="29.25">
      <c r="A545" s="11" t="s">
        <v>1633</v>
      </c>
      <c r="B545" s="63" t="s">
        <v>1608</v>
      </c>
      <c r="C545" s="65" t="s">
        <v>95</v>
      </c>
      <c r="D545" s="65" t="s">
        <v>1634</v>
      </c>
      <c r="E545" s="65" t="s">
        <v>1635</v>
      </c>
      <c r="F545" s="14" t="s">
        <v>38</v>
      </c>
      <c r="G545" s="55" t="s">
        <v>527</v>
      </c>
      <c r="H545" s="15"/>
      <c r="I545" s="58"/>
      <c r="K545" s="16"/>
      <c r="L545" s="18"/>
      <c r="M545" s="16"/>
      <c r="N545" s="16"/>
      <c r="O545" s="31"/>
      <c r="P545" s="32"/>
      <c r="Q545" s="20" t="str">
        <f>IFERROR(VLOOKUP(G545,[1]MODULY_CBA!$B$3:$I$23,6,0),"")</f>
        <v>Inkrement 1</v>
      </c>
    </row>
    <row r="546" spans="1:17" ht="43.5">
      <c r="A546" s="11" t="s">
        <v>1636</v>
      </c>
      <c r="B546" s="63" t="s">
        <v>1608</v>
      </c>
      <c r="C546" s="65" t="s">
        <v>95</v>
      </c>
      <c r="D546" s="65" t="s">
        <v>1637</v>
      </c>
      <c r="E546" s="65" t="s">
        <v>1638</v>
      </c>
      <c r="F546" s="14" t="s">
        <v>38</v>
      </c>
      <c r="G546" s="55" t="s">
        <v>527</v>
      </c>
      <c r="H546" s="15"/>
      <c r="I546" s="58"/>
      <c r="K546" s="16"/>
      <c r="L546" s="18"/>
      <c r="M546" s="16"/>
      <c r="N546" s="16"/>
      <c r="O546" s="31"/>
      <c r="P546" s="32"/>
      <c r="Q546" s="20" t="str">
        <f>IFERROR(VLOOKUP(G546,[1]MODULY_CBA!$B$3:$I$23,6,0),"")</f>
        <v>Inkrement 1</v>
      </c>
    </row>
    <row r="547" spans="1:17" ht="29.25">
      <c r="A547" s="11" t="s">
        <v>1639</v>
      </c>
      <c r="B547" s="63" t="s">
        <v>1608</v>
      </c>
      <c r="C547" s="40" t="s">
        <v>241</v>
      </c>
      <c r="D547" s="40" t="s">
        <v>1640</v>
      </c>
      <c r="E547" s="40" t="s">
        <v>1641</v>
      </c>
      <c r="F547" s="14" t="s">
        <v>38</v>
      </c>
      <c r="G547" s="55" t="s">
        <v>956</v>
      </c>
      <c r="H547" s="15"/>
      <c r="I547" s="58"/>
      <c r="K547" s="16"/>
      <c r="L547" s="18"/>
      <c r="M547" s="16"/>
      <c r="N547" s="16"/>
      <c r="O547" s="31"/>
      <c r="P547" s="32"/>
      <c r="Q547" s="20" t="str">
        <f>IFERROR(VLOOKUP(G547,[1]MODULY_CBA!$B$3:$I$23,6,0),"")</f>
        <v>Inkrement 5</v>
      </c>
    </row>
    <row r="548" spans="1:17" ht="29.25">
      <c r="A548" s="11" t="s">
        <v>1642</v>
      </c>
      <c r="B548" s="63" t="s">
        <v>1608</v>
      </c>
      <c r="C548" s="40" t="s">
        <v>1643</v>
      </c>
      <c r="D548" s="40" t="s">
        <v>1644</v>
      </c>
      <c r="E548" s="40" t="s">
        <v>1645</v>
      </c>
      <c r="F548" s="14" t="s">
        <v>38</v>
      </c>
      <c r="G548" s="55" t="s">
        <v>956</v>
      </c>
      <c r="H548" s="15"/>
      <c r="I548" s="58"/>
      <c r="K548" s="16"/>
      <c r="L548" s="18"/>
      <c r="M548" s="16"/>
      <c r="N548" s="16"/>
      <c r="O548" s="31"/>
      <c r="P548" s="32"/>
      <c r="Q548" s="20" t="str">
        <f>IFERROR(VLOOKUP(G548,[1]MODULY_CBA!$B$3:$I$23,6,0),"")</f>
        <v>Inkrement 5</v>
      </c>
    </row>
  </sheetData>
  <autoFilter ref="A2:AE548"/>
  <mergeCells count="4">
    <mergeCell ref="A1:S1"/>
    <mergeCell ref="T1:V1"/>
    <mergeCell ref="W1:AC1"/>
    <mergeCell ref="AD1:AE1"/>
  </mergeCells>
  <conditionalFormatting sqref="H3:I548">
    <cfRule type="expression" dxfId="1" priority="1">
      <formula>#REF!="Funkcna poziadavka"</formula>
    </cfRule>
  </conditionalFormatting>
  <conditionalFormatting sqref="J3:P3 J4:K299 L4:P332 K300:K332 K333:P548">
    <cfRule type="expression" dxfId="0" priority="2">
      <formula>$B3="funkcna poziadavka"</formula>
    </cfRule>
  </conditionalFormatting>
  <dataValidations count="3">
    <dataValidation type="list" allowBlank="1" showInputMessage="1" showErrorMessage="1" sqref="I3:I548">
      <formula1>"5,10,15"</formula1>
    </dataValidation>
    <dataValidation type="list" allowBlank="1" showErrorMessage="1" sqref="B97:B145 B333:B356 B362:B407 B537:B548 B3:B79">
      <formula1>"Funkcna poziadavka,Ne-Funkcna poziadavka,Technicka poziadavka"</formula1>
    </dataValidation>
    <dataValidation type="list" allowBlank="1" showInputMessage="1" showErrorMessage="1" sqref="G549:G1048576 G3:G304">
      <formula1>Moduly_2</formula1>
    </dataValidation>
  </dataValidations>
  <pageMargins left="0.25" right="0.25" top="0.75" bottom="0.75" header="0.3" footer="0.3"/>
  <pageSetup paperSize="8" scale="2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KATALOG_POZIADAVKY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2024-10-15T10:46:07Z</cp:lastPrinted>
  <dcterms:created xsi:type="dcterms:W3CDTF">2024-10-15T10:43:07Z</dcterms:created>
  <dcterms:modified xsi:type="dcterms:W3CDTF">2024-10-24T12:23:50Z</dcterms:modified>
</cp:coreProperties>
</file>